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+k80btH+M0WKwIzCR0i76PD5pZpeWucJwMclZcc+g7zOAt7lDXWorI8XTY6mTuW+flQtlmSHJIpv39RWfHoBjQ==" workbookSaltValue="c8lQqoHq2uXVBK9Zn2DBnA==" workbookSpinCount="100000" lockStructure="1"/>
  <bookViews>
    <workbookView xWindow="0" yWindow="0" windowWidth="20490" windowHeight="7680"/>
  </bookViews>
  <sheets>
    <sheet name="Introduction" sheetId="1" r:id="rId1"/>
    <sheet name="ETA" sheetId="5" r:id="rId2"/>
    <sheet name="Calculations" sheetId="3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H11" i="3"/>
  <c r="I10" i="3"/>
  <c r="H10" i="3"/>
  <c r="H9" i="3"/>
  <c r="H8" i="3"/>
  <c r="L21" i="5"/>
  <c r="L22" i="5" s="1"/>
  <c r="K19" i="5"/>
  <c r="K21" i="5" s="1"/>
  <c r="H14" i="3" s="1"/>
  <c r="G11" i="3"/>
  <c r="F11" i="3"/>
  <c r="G10" i="3"/>
  <c r="F10" i="3"/>
  <c r="F9" i="3"/>
  <c r="F8" i="3"/>
  <c r="J22" i="5"/>
  <c r="J21" i="5"/>
  <c r="I19" i="5"/>
  <c r="F12" i="3" s="1"/>
  <c r="E11" i="3"/>
  <c r="E10" i="3"/>
  <c r="D11" i="3"/>
  <c r="D10" i="3"/>
  <c r="D9" i="3"/>
  <c r="D8" i="3"/>
  <c r="H21" i="5"/>
  <c r="H22" i="5" s="1"/>
  <c r="G19" i="5"/>
  <c r="G20" i="5" s="1"/>
  <c r="D13" i="3" s="1"/>
  <c r="D12" i="3" l="1"/>
  <c r="I20" i="5"/>
  <c r="F13" i="3" s="1"/>
  <c r="H12" i="3"/>
  <c r="K22" i="5"/>
  <c r="H15" i="3" s="1"/>
  <c r="H16" i="3" s="1"/>
  <c r="H17" i="3" s="1"/>
  <c r="K20" i="5"/>
  <c r="H13" i="3" s="1"/>
  <c r="I21" i="5"/>
  <c r="G21" i="5"/>
  <c r="D14" i="3" s="1"/>
  <c r="H18" i="3" l="1"/>
  <c r="H19" i="3" s="1"/>
  <c r="H21" i="3" s="1"/>
  <c r="K24" i="5" s="1"/>
  <c r="I22" i="5"/>
  <c r="F15" i="3" s="1"/>
  <c r="F14" i="3"/>
  <c r="G22" i="5"/>
  <c r="D15" i="3" s="1"/>
  <c r="D16" i="3" s="1"/>
  <c r="H22" i="3" l="1"/>
  <c r="K25" i="5" s="1"/>
  <c r="H24" i="3"/>
  <c r="K27" i="5" s="1"/>
  <c r="H20" i="3"/>
  <c r="K23" i="5" s="1"/>
  <c r="H23" i="3"/>
  <c r="K26" i="5" s="1"/>
  <c r="F16" i="3"/>
  <c r="F17" i="3" s="1"/>
  <c r="D17" i="3"/>
  <c r="D18" i="3"/>
  <c r="D19" i="3" s="1"/>
  <c r="F18" i="3" l="1"/>
  <c r="F19" i="3" s="1"/>
  <c r="F23" i="3" s="1"/>
  <c r="I26" i="5" s="1"/>
  <c r="D24" i="3"/>
  <c r="G27" i="5" s="1"/>
  <c r="D20" i="3"/>
  <c r="G23" i="5" s="1"/>
  <c r="D21" i="3"/>
  <c r="G24" i="5" s="1"/>
  <c r="D23" i="3"/>
  <c r="G26" i="5" s="1"/>
  <c r="D22" i="3"/>
  <c r="G25" i="5" s="1"/>
  <c r="F22" i="3" l="1"/>
  <c r="I25" i="5" s="1"/>
  <c r="F24" i="3"/>
  <c r="I27" i="5" s="1"/>
  <c r="F21" i="3"/>
  <c r="I24" i="5" s="1"/>
  <c r="F20" i="3"/>
  <c r="I23" i="5" s="1"/>
</calcChain>
</file>

<file path=xl/comments1.xml><?xml version="1.0" encoding="utf-8"?>
<comments xmlns="http://schemas.openxmlformats.org/spreadsheetml/2006/main">
  <authors>
    <author>Sorin Stamate</author>
  </authors>
  <commentList>
    <comment ref="D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198.</t>
        </r>
      </text>
    </comment>
    <comment ref="B13" authorId="0" shapeId="0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In format of 24 hours.</t>
        </r>
      </text>
    </comment>
    <comment ref="B1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Can be used the table '</t>
        </r>
        <r>
          <rPr>
            <i/>
            <sz val="9"/>
            <color indexed="81"/>
            <rFont val="Segoe UI"/>
            <family val="2"/>
            <charset val="238"/>
          </rPr>
          <t>Standard Times</t>
        </r>
        <r>
          <rPr>
            <sz val="9"/>
            <color indexed="81"/>
            <rFont val="Segoe UI"/>
            <family val="2"/>
            <charset val="238"/>
          </rPr>
          <t xml:space="preserve">' from Brown's Nautical Almanac or other sources.
</t>
        </r>
      </text>
    </comment>
    <comment ref="B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Can be used the table '</t>
        </r>
        <r>
          <rPr>
            <i/>
            <sz val="9"/>
            <color indexed="81"/>
            <rFont val="Segoe UI"/>
            <family val="2"/>
            <charset val="238"/>
          </rPr>
          <t>Standard Times</t>
        </r>
        <r>
          <rPr>
            <sz val="9"/>
            <color indexed="81"/>
            <rFont val="Segoe UI"/>
            <family val="2"/>
            <charset val="238"/>
          </rPr>
          <t>' from Brown's Nautical Almanac or other sources.</t>
        </r>
      </text>
    </comment>
    <comment ref="A23" authorId="0" shapeId="0">
      <text>
        <r>
          <rPr>
            <b/>
            <sz val="9"/>
            <color indexed="81"/>
            <rFont val="Segoe UI"/>
            <charset val="1"/>
          </rPr>
          <t>Sorin Stamate:</t>
        </r>
        <r>
          <rPr>
            <sz val="9"/>
            <color indexed="81"/>
            <rFont val="Segoe UI"/>
            <charset val="1"/>
          </rPr>
          <t xml:space="preserve">
This is the '</t>
        </r>
        <r>
          <rPr>
            <i/>
            <sz val="9"/>
            <color indexed="81"/>
            <rFont val="Segoe UI"/>
            <family val="2"/>
            <charset val="238"/>
          </rPr>
          <t>Standard Time</t>
        </r>
        <r>
          <rPr>
            <sz val="9"/>
            <color indexed="81"/>
            <rFont val="Segoe UI"/>
            <charset val="1"/>
          </rPr>
          <t>' of the arrival place. Pay attention to the '</t>
        </r>
        <r>
          <rPr>
            <i/>
            <sz val="9"/>
            <color indexed="81"/>
            <rFont val="Segoe UI"/>
            <family val="2"/>
            <charset val="238"/>
          </rPr>
          <t>Summer Time</t>
        </r>
        <r>
          <rPr>
            <sz val="9"/>
            <color indexed="81"/>
            <rFont val="Segoe UI"/>
            <charset val="1"/>
          </rPr>
          <t>' or to the other local agreements. These are not included in table.</t>
        </r>
      </text>
    </comment>
  </commentList>
</comments>
</file>

<file path=xl/sharedStrings.xml><?xml version="1.0" encoding="utf-8"?>
<sst xmlns="http://schemas.openxmlformats.org/spreadsheetml/2006/main" count="171" uniqueCount="98">
  <si>
    <t>Flag Gaff</t>
  </si>
  <si>
    <t>Maritime Navigation using Excel</t>
  </si>
  <si>
    <t>Introduction:</t>
  </si>
  <si>
    <t>=</t>
  </si>
  <si>
    <t>[Nm]</t>
  </si>
  <si>
    <t>[Kn]</t>
  </si>
  <si>
    <t>[min]</t>
  </si>
  <si>
    <t xml:space="preserve"> *  60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</si>
  <si>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</si>
  <si>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Example 1</t>
  </si>
  <si>
    <t>Example 2</t>
  </si>
  <si>
    <t>Example 3</t>
  </si>
  <si>
    <t>Formula Terms</t>
  </si>
  <si>
    <t>Symbol</t>
  </si>
  <si>
    <t>Unit</t>
  </si>
  <si>
    <t>Minutes</t>
  </si>
  <si>
    <t>(Speed)</t>
  </si>
  <si>
    <t>(Time)</t>
  </si>
  <si>
    <t>(Distance)</t>
  </si>
  <si>
    <t>Ship's Speed</t>
  </si>
  <si>
    <t>Time</t>
  </si>
  <si>
    <t>Hours</t>
  </si>
  <si>
    <t>Distance</t>
  </si>
  <si>
    <t>(To be filled only in YELLOW cells)</t>
  </si>
  <si>
    <t>Speed</t>
  </si>
  <si>
    <t>Ship's Speed:</t>
  </si>
  <si>
    <t>Time = (Distance / Speed) * 60</t>
  </si>
  <si>
    <t>time</t>
  </si>
  <si>
    <t>Well-known formula:</t>
  </si>
  <si>
    <t>Speed * Time</t>
  </si>
  <si>
    <t>where:</t>
  </si>
  <si>
    <t>distance;</t>
  </si>
  <si>
    <t>speed;</t>
  </si>
  <si>
    <t>time;</t>
  </si>
  <si>
    <t>1. The relationship between distance, speed and time:</t>
  </si>
  <si>
    <t xml:space="preserve"> *  time</t>
  </si>
  <si>
    <t>(time)</t>
  </si>
  <si>
    <t>ship's speed;</t>
  </si>
  <si>
    <t>Travelled distance:</t>
  </si>
  <si>
    <t>Time:</t>
  </si>
  <si>
    <t>distance travelled by ship;</t>
  </si>
  <si>
    <t>Calculations:</t>
  </si>
  <si>
    <t>ETA:</t>
  </si>
  <si>
    <t>Port</t>
  </si>
  <si>
    <t>Date</t>
  </si>
  <si>
    <t>Standard Time</t>
  </si>
  <si>
    <t>Departure</t>
  </si>
  <si>
    <t>dd/mm/yyyy</t>
  </si>
  <si>
    <t>hh:mm</t>
  </si>
  <si>
    <t>Arrival</t>
  </si>
  <si>
    <t>E</t>
  </si>
  <si>
    <t>W</t>
  </si>
  <si>
    <t>[hrs]</t>
  </si>
  <si>
    <t>Days</t>
  </si>
  <si>
    <t>dd</t>
  </si>
  <si>
    <t xml:space="preserve">hh </t>
  </si>
  <si>
    <t>mm</t>
  </si>
  <si>
    <t>Total Hours</t>
  </si>
  <si>
    <t>Concatenate</t>
  </si>
  <si>
    <t>Passage</t>
  </si>
  <si>
    <t>ETA</t>
  </si>
  <si>
    <t>Year</t>
  </si>
  <si>
    <t>Month</t>
  </si>
  <si>
    <t xml:space="preserve">Day </t>
  </si>
  <si>
    <t>Hour</t>
  </si>
  <si>
    <t>yyyy</t>
  </si>
  <si>
    <t>hh</t>
  </si>
  <si>
    <t>Value Arrival</t>
  </si>
  <si>
    <t>Value Concatenate</t>
  </si>
  <si>
    <t>Value Departure</t>
  </si>
  <si>
    <t>Estimated Time of Arrival</t>
  </si>
  <si>
    <t>Day</t>
  </si>
  <si>
    <t>Greenwich Mean Time:</t>
  </si>
  <si>
    <t>Also called Universal Time or Zulu Time.</t>
  </si>
  <si>
    <t>Local mean time at the Greenwich meridian.</t>
  </si>
  <si>
    <t>Coordinated Universal Time:</t>
  </si>
  <si>
    <t>(UTC)</t>
  </si>
  <si>
    <t>The time scale that is available from most broadcast time signals.</t>
  </si>
  <si>
    <t>(GMT)</t>
  </si>
  <si>
    <t>Zone Time:</t>
  </si>
  <si>
    <t>Time Zone:</t>
  </si>
  <si>
    <t>An area in all parts of which the same time is kept.</t>
  </si>
  <si>
    <t>The local mean time of a reference or zone meridian whose time is kept throughout a designated zone.</t>
  </si>
  <si>
    <t>Standard Time:</t>
  </si>
  <si>
    <t>The legally established time for a given zone.</t>
  </si>
  <si>
    <t>ETA - ESTIMATED TIME OF ARRIVAL</t>
  </si>
  <si>
    <t>Distance To Go</t>
  </si>
  <si>
    <t>Total Hours To Go</t>
  </si>
  <si>
    <t>That is:</t>
  </si>
  <si>
    <t>12/03/2017</t>
  </si>
  <si>
    <t>12:00</t>
  </si>
  <si>
    <t>AAAAA</t>
  </si>
  <si>
    <t>BBBBB</t>
  </si>
  <si>
    <t>Note:</t>
  </si>
  <si>
    <t>This file contains 2 examples of crossing the International Date Line.</t>
  </si>
  <si>
    <t>But, they both can be deleted and edited with your details.</t>
  </si>
  <si>
    <t>BBB</t>
  </si>
  <si>
    <t>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</si>
</sst>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7" borderId="68" applyNumberFormat="0" applyAlignment="0" applyProtection="0"/>
  </cellStyleXfs>
  <cellXfs count="188">
    <xf numFmtId="0" fontId="0" fillId="0" borderId="0" xfId="0"/>
    <xf numFmtId="0" fontId="6" fillId="0" borderId="0" xfId="1" applyFont="1"/>
    <xf numFmtId="0" fontId="7" fillId="0" borderId="0" xfId="0" applyFont="1"/>
    <xf numFmtId="0" fontId="2" fillId="0" borderId="1" xfId="2"/>
    <xf numFmtId="0" fontId="0" fillId="0" borderId="27" xfId="0" applyBorder="1"/>
    <xf numFmtId="0" fontId="3" fillId="0" borderId="0" xfId="4"/>
    <xf numFmtId="0" fontId="0" fillId="0" borderId="26" xfId="0" applyBorder="1"/>
    <xf numFmtId="0" fontId="0" fillId="0" borderId="0" xfId="0" applyFill="1"/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33" xfId="0" applyBorder="1"/>
    <xf numFmtId="0" fontId="0" fillId="0" borderId="12" xfId="0" applyBorder="1"/>
    <xf numFmtId="0" fontId="0" fillId="0" borderId="17" xfId="0" applyBorder="1"/>
    <xf numFmtId="0" fontId="0" fillId="0" borderId="43" xfId="0" applyBorder="1"/>
    <xf numFmtId="1" fontId="0" fillId="0" borderId="26" xfId="0" applyNumberFormat="1" applyBorder="1"/>
    <xf numFmtId="2" fontId="0" fillId="6" borderId="12" xfId="0" applyNumberFormat="1" applyFill="1" applyBorder="1"/>
    <xf numFmtId="1" fontId="0" fillId="6" borderId="26" xfId="0" applyNumberFormat="1" applyFill="1" applyBorder="1"/>
    <xf numFmtId="0" fontId="0" fillId="6" borderId="17" xfId="0" applyFill="1" applyBorder="1" applyAlignment="1">
      <alignment horizontal="right"/>
    </xf>
    <xf numFmtId="0" fontId="0" fillId="5" borderId="26" xfId="0" applyFill="1" applyBorder="1"/>
    <xf numFmtId="0" fontId="0" fillId="5" borderId="17" xfId="0" applyFill="1" applyBorder="1"/>
    <xf numFmtId="0" fontId="5" fillId="3" borderId="4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55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6" xfId="0" applyBorder="1" applyAlignment="1">
      <alignment horizontal="center"/>
    </xf>
    <xf numFmtId="0" fontId="15" fillId="3" borderId="1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4" fillId="6" borderId="55" xfId="0" applyFont="1" applyFill="1" applyBorder="1" applyAlignment="1">
      <alignment horizontal="center"/>
    </xf>
    <xf numFmtId="0" fontId="14" fillId="6" borderId="20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5" fillId="3" borderId="26" xfId="0" applyFont="1" applyFill="1" applyBorder="1" applyAlignment="1">
      <alignment horizontal="center" vertical="center"/>
    </xf>
    <xf numFmtId="0" fontId="6" fillId="0" borderId="0" xfId="1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8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3" fillId="0" borderId="2" xfId="3" applyProtection="1">
      <protection hidden="1"/>
    </xf>
    <xf numFmtId="0" fontId="3" fillId="0" borderId="0" xfId="3" applyBorder="1" applyProtection="1"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2" fontId="0" fillId="0" borderId="0" xfId="0" applyNumberFormat="1" applyProtection="1"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3" fillId="0" borderId="0" xfId="4" applyProtection="1">
      <protection hidden="1"/>
    </xf>
    <xf numFmtId="0" fontId="0" fillId="0" borderId="0" xfId="0" applyFont="1" applyAlignment="1" applyProtection="1">
      <alignment horizontal="left"/>
      <protection hidden="1"/>
    </xf>
    <xf numFmtId="0" fontId="16" fillId="7" borderId="68" xfId="6" applyProtection="1">
      <protection hidden="1"/>
    </xf>
    <xf numFmtId="0" fontId="2" fillId="0" borderId="0" xfId="2" applyBorder="1" applyProtection="1">
      <protection hidden="1"/>
    </xf>
    <xf numFmtId="0" fontId="4" fillId="0" borderId="0" xfId="5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0" fontId="5" fillId="2" borderId="15" xfId="0" applyFont="1" applyFill="1" applyBorder="1" applyAlignment="1" applyProtection="1">
      <alignment horizontal="center"/>
      <protection hidden="1"/>
    </xf>
    <xf numFmtId="0" fontId="5" fillId="2" borderId="16" xfId="0" applyFont="1" applyFill="1" applyBorder="1" applyAlignment="1" applyProtection="1">
      <alignment horizontal="center"/>
      <protection hidden="1"/>
    </xf>
    <xf numFmtId="0" fontId="5" fillId="3" borderId="57" xfId="0" applyFont="1" applyFill="1" applyBorder="1" applyAlignment="1" applyProtection="1">
      <alignment horizontal="center" vertical="center"/>
      <protection hidden="1"/>
    </xf>
    <xf numFmtId="0" fontId="5" fillId="3" borderId="58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47" xfId="0" applyFont="1" applyFill="1" applyBorder="1" applyAlignment="1" applyProtection="1">
      <alignment horizontal="center" vertic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/>
      <protection hidden="1"/>
    </xf>
    <xf numFmtId="0" fontId="5" fillId="3" borderId="20" xfId="0" applyFont="1" applyFill="1" applyBorder="1" applyAlignment="1" applyProtection="1">
      <alignment horizontal="center"/>
      <protection hidden="1"/>
    </xf>
    <xf numFmtId="0" fontId="5" fillId="3" borderId="21" xfId="0" applyFont="1" applyFill="1" applyBorder="1" applyAlignment="1" applyProtection="1">
      <alignment horizontal="center"/>
      <protection hidden="1"/>
    </xf>
    <xf numFmtId="0" fontId="5" fillId="3" borderId="59" xfId="0" applyFont="1" applyFill="1" applyBorder="1" applyAlignment="1" applyProtection="1">
      <alignment horizontal="center" vertical="center"/>
      <protection hidden="1"/>
    </xf>
    <xf numFmtId="0" fontId="5" fillId="3" borderId="60" xfId="0" applyFont="1" applyFill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5" fillId="3" borderId="65" xfId="0" applyFont="1" applyFill="1" applyBorder="1" applyAlignment="1" applyProtection="1">
      <alignment horizontal="center"/>
      <protection hidden="1"/>
    </xf>
    <xf numFmtId="0" fontId="5" fillId="3" borderId="14" xfId="0" applyFont="1" applyFill="1" applyBorder="1" applyAlignment="1" applyProtection="1">
      <alignment horizontal="center"/>
      <protection hidden="1"/>
    </xf>
    <xf numFmtId="0" fontId="5" fillId="3" borderId="49" xfId="0" applyFont="1" applyFill="1" applyBorder="1" applyAlignment="1" applyProtection="1">
      <alignment horizontal="center"/>
      <protection hidden="1"/>
    </xf>
    <xf numFmtId="2" fontId="0" fillId="4" borderId="39" xfId="0" applyNumberFormat="1" applyFont="1" applyFill="1" applyBorder="1" applyAlignment="1" applyProtection="1">
      <alignment horizontal="center"/>
      <protection hidden="1"/>
    </xf>
    <xf numFmtId="2" fontId="0" fillId="4" borderId="40" xfId="0" applyNumberFormat="1" applyFont="1" applyFill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5" fillId="3" borderId="66" xfId="0" applyFont="1" applyFill="1" applyBorder="1" applyAlignment="1" applyProtection="1">
      <alignment horizontal="center"/>
      <protection hidden="1"/>
    </xf>
    <xf numFmtId="0" fontId="5" fillId="3" borderId="28" xfId="0" applyFont="1" applyFill="1" applyBorder="1" applyAlignment="1" applyProtection="1">
      <alignment horizontal="center"/>
      <protection hidden="1"/>
    </xf>
    <xf numFmtId="0" fontId="5" fillId="3" borderId="50" xfId="0" applyFont="1" applyFill="1" applyBorder="1" applyAlignment="1" applyProtection="1">
      <alignment horizontal="center"/>
      <protection hidden="1"/>
    </xf>
    <xf numFmtId="49" fontId="0" fillId="4" borderId="51" xfId="0" applyNumberFormat="1" applyFont="1" applyFill="1" applyBorder="1" applyAlignment="1" applyProtection="1">
      <alignment horizontal="center"/>
      <protection hidden="1"/>
    </xf>
    <xf numFmtId="49" fontId="0" fillId="4" borderId="52" xfId="0" applyNumberFormat="1" applyFont="1" applyFill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5" fillId="3" borderId="67" xfId="0" applyFont="1" applyFill="1" applyBorder="1" applyAlignment="1" applyProtection="1">
      <alignment horizontal="center"/>
      <protection hidden="1"/>
    </xf>
    <xf numFmtId="0" fontId="5" fillId="3" borderId="36" xfId="0" applyFont="1" applyFill="1" applyBorder="1" applyAlignment="1" applyProtection="1">
      <alignment horizontal="center"/>
      <protection hidden="1"/>
    </xf>
    <xf numFmtId="49" fontId="0" fillId="4" borderId="35" xfId="0" applyNumberFormat="1" applyFont="1" applyFill="1" applyBorder="1" applyAlignment="1" applyProtection="1">
      <alignment horizontal="center"/>
      <protection hidden="1"/>
    </xf>
    <xf numFmtId="49" fontId="0" fillId="4" borderId="36" xfId="0" applyNumberFormat="1" applyFont="1" applyFill="1" applyBorder="1" applyAlignment="1" applyProtection="1">
      <alignment horizontal="center"/>
      <protection hidden="1"/>
    </xf>
    <xf numFmtId="0" fontId="5" fillId="3" borderId="64" xfId="0" applyFont="1" applyFill="1" applyBorder="1" applyAlignment="1" applyProtection="1">
      <alignment horizontal="center"/>
      <protection hidden="1"/>
    </xf>
    <xf numFmtId="0" fontId="5" fillId="3" borderId="24" xfId="0" applyFont="1" applyFill="1" applyBorder="1" applyAlignment="1" applyProtection="1">
      <alignment horizontal="center"/>
      <protection hidden="1"/>
    </xf>
    <xf numFmtId="0" fontId="5" fillId="3" borderId="63" xfId="0" applyFont="1" applyFill="1" applyBorder="1" applyAlignment="1" applyProtection="1">
      <alignment horizontal="center"/>
      <protection hidden="1"/>
    </xf>
    <xf numFmtId="0" fontId="15" fillId="6" borderId="48" xfId="0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0" fontId="15" fillId="6" borderId="44" xfId="0" applyFont="1" applyFill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2" fontId="0" fillId="4" borderId="41" xfId="0" applyNumberFormat="1" applyFont="1" applyFill="1" applyBorder="1" applyAlignment="1" applyProtection="1">
      <alignment horizontal="center"/>
      <protection hidden="1"/>
    </xf>
    <xf numFmtId="2" fontId="0" fillId="4" borderId="42" xfId="0" applyNumberFormat="1" applyFont="1" applyFill="1" applyBorder="1" applyAlignment="1" applyProtection="1">
      <alignment horizontal="center"/>
      <protection hidden="1"/>
    </xf>
    <xf numFmtId="0" fontId="14" fillId="6" borderId="25" xfId="0" applyFont="1" applyFill="1" applyBorder="1" applyAlignment="1" applyProtection="1">
      <alignment horizontal="center"/>
      <protection hidden="1"/>
    </xf>
    <xf numFmtId="0" fontId="14" fillId="6" borderId="23" xfId="0" applyFont="1" applyFill="1" applyBorder="1" applyAlignment="1" applyProtection="1">
      <alignment horizontal="center"/>
      <protection hidden="1"/>
    </xf>
    <xf numFmtId="0" fontId="15" fillId="6" borderId="64" xfId="0" applyFont="1" applyFill="1" applyBorder="1" applyAlignment="1" applyProtection="1">
      <alignment horizontal="center"/>
      <protection hidden="1"/>
    </xf>
    <xf numFmtId="0" fontId="15" fillId="6" borderId="24" xfId="0" applyFont="1" applyFill="1" applyBorder="1" applyAlignment="1" applyProtection="1">
      <alignment horizontal="center"/>
      <protection hidden="1"/>
    </xf>
    <xf numFmtId="0" fontId="15" fillId="6" borderId="63" xfId="0" applyFont="1" applyFill="1" applyBorder="1" applyAlignment="1" applyProtection="1">
      <alignment horizontal="center"/>
      <protection hidden="1"/>
    </xf>
    <xf numFmtId="2" fontId="14" fillId="6" borderId="37" xfId="0" applyNumberFormat="1" applyFont="1" applyFill="1" applyBorder="1" applyAlignment="1" applyProtection="1">
      <alignment horizontal="center"/>
      <protection hidden="1"/>
    </xf>
    <xf numFmtId="2" fontId="14" fillId="6" borderId="38" xfId="0" applyNumberFormat="1" applyFont="1" applyFill="1" applyBorder="1" applyAlignment="1" applyProtection="1">
      <alignment horizont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0" fontId="14" fillId="6" borderId="25" xfId="0" applyFont="1" applyFill="1" applyBorder="1" applyAlignment="1" applyProtection="1">
      <alignment horizontal="center"/>
      <protection hidden="1"/>
    </xf>
    <xf numFmtId="1" fontId="14" fillId="6" borderId="37" xfId="0" applyNumberFormat="1" applyFont="1" applyFill="1" applyBorder="1" applyAlignment="1" applyProtection="1">
      <alignment horizontal="center"/>
      <protection hidden="1"/>
    </xf>
    <xf numFmtId="1" fontId="14" fillId="6" borderId="38" xfId="0" applyNumberFormat="1" applyFont="1" applyFill="1" applyBorder="1" applyAlignment="1" applyProtection="1">
      <alignment horizontal="center"/>
      <protection hidden="1"/>
    </xf>
    <xf numFmtId="0" fontId="14" fillId="6" borderId="45" xfId="0" applyFont="1" applyFill="1" applyBorder="1" applyAlignment="1" applyProtection="1">
      <alignment horizontal="center" vertical="center"/>
      <protection hidden="1"/>
    </xf>
    <xf numFmtId="0" fontId="14" fillId="6" borderId="29" xfId="0" applyFont="1" applyFill="1" applyBorder="1" applyAlignment="1" applyProtection="1">
      <alignment horizontal="center"/>
      <protection hidden="1"/>
    </xf>
    <xf numFmtId="0" fontId="15" fillId="6" borderId="66" xfId="0" applyFont="1" applyFill="1" applyBorder="1" applyAlignment="1" applyProtection="1">
      <alignment horizontal="center"/>
      <protection hidden="1"/>
    </xf>
    <xf numFmtId="0" fontId="15" fillId="6" borderId="28" xfId="0" applyFont="1" applyFill="1" applyBorder="1" applyAlignment="1" applyProtection="1">
      <alignment horizontal="center"/>
      <protection hidden="1"/>
    </xf>
    <xf numFmtId="0" fontId="15" fillId="6" borderId="50" xfId="0" applyFont="1" applyFill="1" applyBorder="1" applyAlignment="1" applyProtection="1">
      <alignment horizontal="center"/>
      <protection hidden="1"/>
    </xf>
    <xf numFmtId="1" fontId="14" fillId="6" borderId="51" xfId="0" applyNumberFormat="1" applyFont="1" applyFill="1" applyBorder="1" applyAlignment="1" applyProtection="1">
      <alignment horizontal="center"/>
      <protection hidden="1"/>
    </xf>
    <xf numFmtId="1" fontId="14" fillId="6" borderId="52" xfId="0" applyNumberFormat="1" applyFont="1" applyFill="1" applyBorder="1" applyAlignment="1" applyProtection="1">
      <alignment horizontal="center"/>
      <protection hidden="1"/>
    </xf>
    <xf numFmtId="0" fontId="15" fillId="6" borderId="30" xfId="0" applyFont="1" applyFill="1" applyBorder="1" applyAlignment="1" applyProtection="1">
      <alignment horizontal="center" vertical="center"/>
      <protection hidden="1"/>
    </xf>
    <xf numFmtId="0" fontId="14" fillId="6" borderId="31" xfId="0" applyFont="1" applyFill="1" applyBorder="1" applyAlignment="1" applyProtection="1">
      <alignment horizontal="center" vertical="center"/>
      <protection hidden="1"/>
    </xf>
    <xf numFmtId="0" fontId="14" fillId="6" borderId="20" xfId="0" applyFont="1" applyFill="1" applyBorder="1" applyAlignment="1" applyProtection="1">
      <alignment horizontal="center"/>
      <protection hidden="1"/>
    </xf>
    <xf numFmtId="0" fontId="15" fillId="6" borderId="67" xfId="0" applyFont="1" applyFill="1" applyBorder="1" applyAlignment="1" applyProtection="1">
      <alignment horizontal="center"/>
      <protection hidden="1"/>
    </xf>
    <xf numFmtId="0" fontId="15" fillId="6" borderId="19" xfId="0" applyFont="1" applyFill="1" applyBorder="1" applyAlignment="1" applyProtection="1">
      <alignment horizontal="center"/>
      <protection hidden="1"/>
    </xf>
    <xf numFmtId="0" fontId="15" fillId="6" borderId="36" xfId="0" applyFont="1" applyFill="1" applyBorder="1" applyAlignment="1" applyProtection="1">
      <alignment horizontal="center"/>
      <protection hidden="1"/>
    </xf>
    <xf numFmtId="1" fontId="14" fillId="6" borderId="41" xfId="0" applyNumberFormat="1" applyFont="1" applyFill="1" applyBorder="1" applyAlignment="1" applyProtection="1">
      <alignment horizontal="center"/>
      <protection hidden="1"/>
    </xf>
    <xf numFmtId="1" fontId="14" fillId="6" borderId="42" xfId="0" applyNumberFormat="1" applyFont="1" applyFill="1" applyBorder="1" applyAlignment="1" applyProtection="1">
      <alignment horizontal="center"/>
      <protection hidden="1"/>
    </xf>
    <xf numFmtId="0" fontId="5" fillId="5" borderId="22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0" fontId="5" fillId="5" borderId="64" xfId="0" applyFont="1" applyFill="1" applyBorder="1" applyAlignment="1" applyProtection="1">
      <alignment horizontal="center"/>
      <protection hidden="1"/>
    </xf>
    <xf numFmtId="0" fontId="5" fillId="5" borderId="24" xfId="0" applyFont="1" applyFill="1" applyBorder="1" applyAlignment="1" applyProtection="1">
      <alignment horizontal="center"/>
      <protection hidden="1"/>
    </xf>
    <xf numFmtId="0" fontId="5" fillId="5" borderId="63" xfId="0" applyFont="1" applyFill="1" applyBorder="1" applyAlignment="1" applyProtection="1">
      <alignment horizontal="center"/>
      <protection hidden="1"/>
    </xf>
    <xf numFmtId="1" fontId="5" fillId="5" borderId="37" xfId="0" applyNumberFormat="1" applyFont="1" applyFill="1" applyBorder="1" applyAlignment="1" applyProtection="1">
      <alignment horizontal="center"/>
      <protection hidden="1"/>
    </xf>
    <xf numFmtId="1" fontId="5" fillId="5" borderId="38" xfId="0" applyNumberFormat="1" applyFont="1" applyFill="1" applyBorder="1" applyAlignment="1" applyProtection="1">
      <alignment horizontal="center"/>
      <protection hidden="1"/>
    </xf>
    <xf numFmtId="0" fontId="5" fillId="5" borderId="26" xfId="0" applyFont="1" applyFill="1" applyBorder="1" applyAlignment="1" applyProtection="1">
      <alignment horizontal="center" vertical="center" wrapText="1"/>
      <protection hidden="1"/>
    </xf>
    <xf numFmtId="0" fontId="5" fillId="5" borderId="29" xfId="0" applyFont="1" applyFill="1" applyBorder="1" applyAlignment="1" applyProtection="1">
      <alignment horizontal="center"/>
      <protection hidden="1"/>
    </xf>
    <xf numFmtId="0" fontId="5" fillId="5" borderId="27" xfId="0" applyFont="1" applyFill="1" applyBorder="1" applyAlignment="1" applyProtection="1">
      <alignment horizontal="center"/>
      <protection hidden="1"/>
    </xf>
    <xf numFmtId="0" fontId="5" fillId="5" borderId="66" xfId="0" applyFont="1" applyFill="1" applyBorder="1" applyAlignment="1" applyProtection="1">
      <alignment horizontal="center"/>
      <protection hidden="1"/>
    </xf>
    <xf numFmtId="0" fontId="5" fillId="5" borderId="28" xfId="0" applyFont="1" applyFill="1" applyBorder="1" applyAlignment="1" applyProtection="1">
      <alignment horizontal="center"/>
      <protection hidden="1"/>
    </xf>
    <xf numFmtId="0" fontId="5" fillId="5" borderId="50" xfId="0" applyFont="1" applyFill="1" applyBorder="1" applyAlignment="1" applyProtection="1">
      <alignment horizontal="center"/>
      <protection hidden="1"/>
    </xf>
    <xf numFmtId="1" fontId="5" fillId="5" borderId="51" xfId="0" applyNumberFormat="1" applyFont="1" applyFill="1" applyBorder="1" applyAlignment="1" applyProtection="1">
      <alignment horizontal="center"/>
      <protection hidden="1"/>
    </xf>
    <xf numFmtId="1" fontId="5" fillId="5" borderId="52" xfId="0" applyNumberFormat="1" applyFont="1" applyFill="1" applyBorder="1" applyAlignment="1" applyProtection="1">
      <alignment horizontal="center"/>
      <protection hidden="1"/>
    </xf>
    <xf numFmtId="0" fontId="5" fillId="5" borderId="17" xfId="0" applyFont="1" applyFill="1" applyBorder="1" applyAlignment="1" applyProtection="1">
      <alignment horizontal="center" vertical="center" wrapText="1"/>
      <protection hidden="1"/>
    </xf>
    <xf numFmtId="0" fontId="5" fillId="5" borderId="20" xfId="0" applyFont="1" applyFill="1" applyBorder="1" applyAlignment="1" applyProtection="1">
      <alignment horizontal="center"/>
      <protection hidden="1"/>
    </xf>
    <xf numFmtId="0" fontId="5" fillId="5" borderId="18" xfId="0" applyFont="1" applyFill="1" applyBorder="1" applyAlignment="1" applyProtection="1">
      <alignment horizontal="center"/>
      <protection hidden="1"/>
    </xf>
    <xf numFmtId="0" fontId="5" fillId="5" borderId="67" xfId="0" applyFont="1" applyFill="1" applyBorder="1" applyAlignment="1" applyProtection="1">
      <alignment horizontal="center"/>
      <protection hidden="1"/>
    </xf>
    <xf numFmtId="0" fontId="5" fillId="5" borderId="19" xfId="0" applyFont="1" applyFill="1" applyBorder="1" applyAlignment="1" applyProtection="1">
      <alignment horizontal="center"/>
      <protection hidden="1"/>
    </xf>
    <xf numFmtId="0" fontId="5" fillId="5" borderId="36" xfId="0" applyFont="1" applyFill="1" applyBorder="1" applyAlignment="1" applyProtection="1">
      <alignment horizontal="center"/>
      <protection hidden="1"/>
    </xf>
    <xf numFmtId="1" fontId="5" fillId="5" borderId="53" xfId="0" applyNumberFormat="1" applyFont="1" applyFill="1" applyBorder="1" applyAlignment="1" applyProtection="1">
      <alignment horizontal="center"/>
      <protection hidden="1"/>
    </xf>
    <xf numFmtId="1" fontId="5" fillId="5" borderId="54" xfId="0" applyNumberFormat="1" applyFont="1" applyFill="1" applyBorder="1" applyAlignment="1" applyProtection="1">
      <alignment horizontal="center"/>
      <protection hidden="1"/>
    </xf>
  </cellXfs>
  <cellStyles count="7">
    <cellStyle name="Normal" xfId="0" builtinId="0"/>
    <cellStyle name="Text explicativ" xfId="5" builtinId="53"/>
    <cellStyle name="Titlu" xfId="1" builtinId="15"/>
    <cellStyle name="Titlu 1" xfId="2" builtinId="16"/>
    <cellStyle name="Titlu 3" xfId="3" builtinId="18"/>
    <cellStyle name="Titlu 4" xfId="4" builtinId="19"/>
    <cellStyle name="Verificare celulă" xfId="6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52"/>
  <sheetViews>
    <sheetView tabSelected="1" workbookViewId="0"/>
  </sheetViews>
  <sheetFormatPr defaultRowHeight="15" x14ac:dyDescent="0.25"/>
  <cols>
    <col min="1" max="16384" width="9.140625" style="61"/>
  </cols>
  <sheetData>
    <row r="1" spans="1:15" ht="23.25" x14ac:dyDescent="0.35">
      <c r="A1" s="60" t="s">
        <v>0</v>
      </c>
    </row>
    <row r="2" spans="1:15" x14ac:dyDescent="0.25">
      <c r="A2" s="62" t="s">
        <v>1</v>
      </c>
    </row>
    <row r="3" spans="1:15" ht="23.25" x14ac:dyDescent="0.35">
      <c r="A3" s="63" t="s">
        <v>85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5" spans="1:15" ht="20.25" thickBot="1" x14ac:dyDescent="0.35">
      <c r="A5" s="64" t="s">
        <v>2</v>
      </c>
      <c r="B5" s="64"/>
    </row>
    <row r="6" spans="1:15" ht="15.75" thickTop="1" x14ac:dyDescent="0.25"/>
    <row r="7" spans="1:15" ht="15.75" thickBot="1" x14ac:dyDescent="0.3">
      <c r="B7" s="65" t="s">
        <v>28</v>
      </c>
      <c r="C7" s="65"/>
      <c r="D7" s="66"/>
      <c r="E7" s="66"/>
    </row>
    <row r="8" spans="1:15" ht="15.75" thickBot="1" x14ac:dyDescent="0.3"/>
    <row r="9" spans="1:15" ht="15.75" thickBot="1" x14ac:dyDescent="0.3">
      <c r="B9" s="67" t="s">
        <v>22</v>
      </c>
      <c r="C9" s="68" t="s">
        <v>3</v>
      </c>
      <c r="D9" s="69" t="s">
        <v>29</v>
      </c>
      <c r="E9" s="70"/>
    </row>
    <row r="11" spans="1:15" x14ac:dyDescent="0.25">
      <c r="B11" s="61" t="s">
        <v>30</v>
      </c>
    </row>
    <row r="12" spans="1:15" x14ac:dyDescent="0.25">
      <c r="C12" s="71" t="s">
        <v>18</v>
      </c>
      <c r="D12" s="61" t="s">
        <v>31</v>
      </c>
    </row>
    <row r="13" spans="1:15" x14ac:dyDescent="0.25">
      <c r="C13" s="71" t="s">
        <v>16</v>
      </c>
      <c r="D13" s="61" t="s">
        <v>32</v>
      </c>
    </row>
    <row r="14" spans="1:15" x14ac:dyDescent="0.25">
      <c r="C14" s="71" t="s">
        <v>17</v>
      </c>
      <c r="D14" s="61" t="s">
        <v>33</v>
      </c>
    </row>
    <row r="16" spans="1:15" ht="20.25" thickBot="1" x14ac:dyDescent="0.35">
      <c r="A16" s="64" t="s">
        <v>34</v>
      </c>
      <c r="B16" s="64"/>
      <c r="C16" s="64"/>
      <c r="D16" s="64"/>
      <c r="E16" s="64"/>
      <c r="F16" s="64"/>
      <c r="G16" s="64"/>
    </row>
    <row r="17" spans="2:10" ht="15.75" thickTop="1" x14ac:dyDescent="0.25"/>
    <row r="18" spans="2:10" ht="15.75" thickBot="1" x14ac:dyDescent="0.3">
      <c r="B18" s="65" t="s">
        <v>38</v>
      </c>
      <c r="C18" s="65"/>
    </row>
    <row r="19" spans="2:10" ht="15.75" thickBot="1" x14ac:dyDescent="0.3"/>
    <row r="20" spans="2:10" ht="15.75" thickBot="1" x14ac:dyDescent="0.3">
      <c r="B20" s="72" t="s">
        <v>22</v>
      </c>
      <c r="C20" s="73" t="s">
        <v>3</v>
      </c>
      <c r="D20" s="68" t="s">
        <v>24</v>
      </c>
      <c r="E20" s="74" t="s">
        <v>35</v>
      </c>
      <c r="J20" s="75"/>
    </row>
    <row r="21" spans="2:10" ht="15.75" thickBot="1" x14ac:dyDescent="0.3">
      <c r="B21" s="76"/>
      <c r="C21" s="77"/>
      <c r="D21" s="78">
        <v>60</v>
      </c>
      <c r="E21" s="79"/>
    </row>
    <row r="23" spans="2:10" ht="15.75" thickBot="1" x14ac:dyDescent="0.3">
      <c r="B23" s="65" t="s">
        <v>25</v>
      </c>
      <c r="C23" s="65"/>
    </row>
    <row r="24" spans="2:10" ht="15.75" thickBot="1" x14ac:dyDescent="0.3"/>
    <row r="25" spans="2:10" ht="15.75" thickBot="1" x14ac:dyDescent="0.3">
      <c r="B25" s="72" t="s">
        <v>24</v>
      </c>
      <c r="C25" s="73" t="s">
        <v>3</v>
      </c>
      <c r="D25" s="68" t="s">
        <v>22</v>
      </c>
      <c r="E25" s="74" t="s">
        <v>7</v>
      </c>
    </row>
    <row r="26" spans="2:10" ht="15.75" thickBot="1" x14ac:dyDescent="0.3">
      <c r="B26" s="76"/>
      <c r="C26" s="77"/>
      <c r="D26" s="78" t="s">
        <v>27</v>
      </c>
      <c r="E26" s="79"/>
    </row>
    <row r="28" spans="2:10" ht="15.75" thickBot="1" x14ac:dyDescent="0.3">
      <c r="B28" s="65" t="s">
        <v>39</v>
      </c>
      <c r="C28" s="66"/>
    </row>
    <row r="29" spans="2:10" ht="15.75" thickBot="1" x14ac:dyDescent="0.3"/>
    <row r="30" spans="2:10" ht="15.75" thickBot="1" x14ac:dyDescent="0.3">
      <c r="B30" s="72" t="s">
        <v>27</v>
      </c>
      <c r="C30" s="73" t="s">
        <v>3</v>
      </c>
      <c r="D30" s="68" t="s">
        <v>22</v>
      </c>
      <c r="E30" s="74" t="s">
        <v>7</v>
      </c>
    </row>
    <row r="31" spans="2:10" ht="15.75" thickBot="1" x14ac:dyDescent="0.3">
      <c r="B31" s="76"/>
      <c r="C31" s="77"/>
      <c r="D31" s="78" t="s">
        <v>24</v>
      </c>
      <c r="E31" s="79"/>
    </row>
    <row r="33" spans="1:5" x14ac:dyDescent="0.25">
      <c r="B33" s="61" t="s">
        <v>30</v>
      </c>
    </row>
    <row r="34" spans="1:5" x14ac:dyDescent="0.25">
      <c r="C34" s="71" t="s">
        <v>18</v>
      </c>
      <c r="D34" s="71" t="s">
        <v>4</v>
      </c>
      <c r="E34" s="61" t="s">
        <v>40</v>
      </c>
    </row>
    <row r="35" spans="1:5" x14ac:dyDescent="0.25">
      <c r="C35" s="71" t="s">
        <v>16</v>
      </c>
      <c r="D35" s="71" t="s">
        <v>5</v>
      </c>
      <c r="E35" s="61" t="s">
        <v>37</v>
      </c>
    </row>
    <row r="36" spans="1:5" x14ac:dyDescent="0.25">
      <c r="C36" s="71" t="s">
        <v>36</v>
      </c>
      <c r="D36" s="71" t="s">
        <v>6</v>
      </c>
      <c r="E36" s="61" t="s">
        <v>33</v>
      </c>
    </row>
    <row r="38" spans="1:5" x14ac:dyDescent="0.25">
      <c r="A38" s="80" t="s">
        <v>72</v>
      </c>
      <c r="D38" s="71" t="s">
        <v>78</v>
      </c>
      <c r="E38" s="81" t="s">
        <v>74</v>
      </c>
    </row>
    <row r="39" spans="1:5" x14ac:dyDescent="0.25">
      <c r="E39" s="81" t="s">
        <v>73</v>
      </c>
    </row>
    <row r="41" spans="1:5" x14ac:dyDescent="0.25">
      <c r="A41" s="80" t="s">
        <v>75</v>
      </c>
      <c r="D41" s="71" t="s">
        <v>76</v>
      </c>
      <c r="E41" s="61" t="s">
        <v>77</v>
      </c>
    </row>
    <row r="43" spans="1:5" x14ac:dyDescent="0.25">
      <c r="A43" s="80" t="s">
        <v>80</v>
      </c>
      <c r="E43" s="61" t="s">
        <v>81</v>
      </c>
    </row>
    <row r="45" spans="1:5" x14ac:dyDescent="0.25">
      <c r="A45" s="80" t="s">
        <v>79</v>
      </c>
      <c r="E45" s="61" t="s">
        <v>82</v>
      </c>
    </row>
    <row r="47" spans="1:5" x14ac:dyDescent="0.25">
      <c r="A47" s="80" t="s">
        <v>83</v>
      </c>
      <c r="E47" s="61" t="s">
        <v>84</v>
      </c>
    </row>
    <row r="48" spans="1:5" ht="15.75" thickBot="1" x14ac:dyDescent="0.3"/>
    <row r="49" spans="1:2" ht="16.5" thickTop="1" thickBot="1" x14ac:dyDescent="0.3">
      <c r="A49" s="82" t="s">
        <v>93</v>
      </c>
      <c r="B49" s="61" t="s">
        <v>94</v>
      </c>
    </row>
    <row r="50" spans="1:2" ht="15.75" thickTop="1" x14ac:dyDescent="0.25">
      <c r="B50" s="61" t="s">
        <v>95</v>
      </c>
    </row>
    <row r="52" spans="1:2" x14ac:dyDescent="0.25">
      <c r="A52" s="62" t="s">
        <v>8</v>
      </c>
    </row>
  </sheetData>
  <sheetProtection algorithmName="SHA-512" hashValue="fLtXmel3wgX6p4wz1p7DPovWQpnim5E+G4hDUjsjLZNyEQDczVyw9qcplZWV2uhKkLlOh9uFyLFYGWuR3q1fZQ==" saltValue="aC4rEUO1Yj4ACzkmtt/Lig==" spinCount="100000" sheet="1" objects="1" scenarios="1"/>
  <mergeCells count="11">
    <mergeCell ref="B30:B31"/>
    <mergeCell ref="C30:C31"/>
    <mergeCell ref="E30:E31"/>
    <mergeCell ref="A3:O3"/>
    <mergeCell ref="D9:E9"/>
    <mergeCell ref="C20:C21"/>
    <mergeCell ref="B20:B21"/>
    <mergeCell ref="E20:E21"/>
    <mergeCell ref="B25:B26"/>
    <mergeCell ref="C25:C26"/>
    <mergeCell ref="E25:E26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workbookViewId="0"/>
  </sheetViews>
  <sheetFormatPr defaultRowHeight="15" x14ac:dyDescent="0.25"/>
  <cols>
    <col min="1" max="6" width="11.7109375" style="61" customWidth="1"/>
    <col min="7" max="8" width="8.7109375" style="61" customWidth="1"/>
    <col min="9" max="16384" width="9.140625" style="61"/>
  </cols>
  <sheetData>
    <row r="1" spans="1:15" ht="23.25" x14ac:dyDescent="0.35">
      <c r="A1" s="60" t="s">
        <v>0</v>
      </c>
      <c r="B1" s="60"/>
    </row>
    <row r="2" spans="1:15" x14ac:dyDescent="0.25">
      <c r="A2" s="62" t="s">
        <v>1</v>
      </c>
      <c r="B2" s="62"/>
    </row>
    <row r="4" spans="1:15" ht="20.25" thickBot="1" x14ac:dyDescent="0.35">
      <c r="A4" s="64" t="s">
        <v>42</v>
      </c>
      <c r="B4" s="83"/>
      <c r="C4" s="83"/>
    </row>
    <row r="5" spans="1:15" ht="15.75" thickTop="1" x14ac:dyDescent="0.25"/>
    <row r="6" spans="1:15" x14ac:dyDescent="0.25">
      <c r="A6" s="84" t="s">
        <v>23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8" spans="1:15" ht="15.75" thickBot="1" x14ac:dyDescent="0.3">
      <c r="A8" s="80" t="s">
        <v>70</v>
      </c>
      <c r="B8" s="80"/>
      <c r="G8" s="85" t="s">
        <v>9</v>
      </c>
      <c r="H8" s="85"/>
      <c r="I8" s="85" t="s">
        <v>10</v>
      </c>
      <c r="J8" s="85"/>
      <c r="K8" s="85" t="s">
        <v>11</v>
      </c>
      <c r="L8" s="85"/>
    </row>
    <row r="9" spans="1:15" ht="15.75" thickTop="1" x14ac:dyDescent="0.25">
      <c r="A9" s="86" t="s">
        <v>12</v>
      </c>
      <c r="B9" s="87"/>
      <c r="C9" s="88"/>
      <c r="D9" s="89" t="s">
        <v>26</v>
      </c>
      <c r="E9" s="90"/>
      <c r="F9" s="91"/>
      <c r="G9" s="92" t="s">
        <v>60</v>
      </c>
      <c r="H9" s="93"/>
      <c r="I9" s="92" t="s">
        <v>60</v>
      </c>
      <c r="J9" s="93"/>
      <c r="K9" s="92" t="s">
        <v>60</v>
      </c>
      <c r="L9" s="93"/>
      <c r="M9" s="94"/>
      <c r="N9" s="95"/>
      <c r="O9" s="94"/>
    </row>
    <row r="10" spans="1:15" ht="15.75" thickBot="1" x14ac:dyDescent="0.3">
      <c r="A10" s="96"/>
      <c r="B10" s="97"/>
      <c r="C10" s="98"/>
      <c r="D10" s="99" t="s">
        <v>13</v>
      </c>
      <c r="E10" s="100"/>
      <c r="F10" s="101" t="s">
        <v>14</v>
      </c>
      <c r="G10" s="102"/>
      <c r="H10" s="103"/>
      <c r="I10" s="102"/>
      <c r="J10" s="103"/>
      <c r="K10" s="102"/>
      <c r="L10" s="103"/>
      <c r="M10" s="94"/>
      <c r="N10" s="95"/>
      <c r="O10" s="94"/>
    </row>
    <row r="11" spans="1:15" x14ac:dyDescent="0.25">
      <c r="A11" s="104" t="s">
        <v>46</v>
      </c>
      <c r="B11" s="105" t="s">
        <v>43</v>
      </c>
      <c r="C11" s="106"/>
      <c r="D11" s="107"/>
      <c r="E11" s="108"/>
      <c r="F11" s="109"/>
      <c r="G11" s="110" t="s">
        <v>91</v>
      </c>
      <c r="H11" s="111"/>
      <c r="I11" s="110" t="s">
        <v>92</v>
      </c>
      <c r="J11" s="111"/>
      <c r="K11" s="110" t="s">
        <v>96</v>
      </c>
      <c r="L11" s="111"/>
    </row>
    <row r="12" spans="1:15" x14ac:dyDescent="0.25">
      <c r="A12" s="112"/>
      <c r="B12" s="113" t="s">
        <v>44</v>
      </c>
      <c r="C12" s="114"/>
      <c r="D12" s="115" t="s">
        <v>47</v>
      </c>
      <c r="E12" s="116"/>
      <c r="F12" s="117"/>
      <c r="G12" s="118" t="s">
        <v>89</v>
      </c>
      <c r="H12" s="119"/>
      <c r="I12" s="118" t="s">
        <v>89</v>
      </c>
      <c r="J12" s="119"/>
      <c r="K12" s="118" t="s">
        <v>89</v>
      </c>
      <c r="L12" s="119"/>
    </row>
    <row r="13" spans="1:15" x14ac:dyDescent="0.25">
      <c r="A13" s="112"/>
      <c r="B13" s="113" t="s">
        <v>20</v>
      </c>
      <c r="C13" s="114"/>
      <c r="D13" s="115" t="s">
        <v>48</v>
      </c>
      <c r="E13" s="116"/>
      <c r="F13" s="117"/>
      <c r="G13" s="118" t="s">
        <v>90</v>
      </c>
      <c r="H13" s="119"/>
      <c r="I13" s="118" t="s">
        <v>90</v>
      </c>
      <c r="J13" s="119"/>
      <c r="K13" s="118" t="s">
        <v>90</v>
      </c>
      <c r="L13" s="119"/>
    </row>
    <row r="14" spans="1:15" ht="15.75" thickBot="1" x14ac:dyDescent="0.3">
      <c r="A14" s="120"/>
      <c r="B14" s="121" t="s">
        <v>45</v>
      </c>
      <c r="C14" s="122"/>
      <c r="D14" s="123" t="s">
        <v>48</v>
      </c>
      <c r="E14" s="99"/>
      <c r="F14" s="124"/>
      <c r="G14" s="125" t="s">
        <v>90</v>
      </c>
      <c r="H14" s="126" t="s">
        <v>50</v>
      </c>
      <c r="I14" s="125" t="s">
        <v>90</v>
      </c>
      <c r="J14" s="126" t="s">
        <v>51</v>
      </c>
      <c r="K14" s="125" t="s">
        <v>90</v>
      </c>
      <c r="L14" s="126" t="s">
        <v>51</v>
      </c>
    </row>
    <row r="15" spans="1:15" x14ac:dyDescent="0.25">
      <c r="A15" s="104" t="s">
        <v>49</v>
      </c>
      <c r="B15" s="105" t="s">
        <v>43</v>
      </c>
      <c r="C15" s="106"/>
      <c r="D15" s="127"/>
      <c r="E15" s="128"/>
      <c r="F15" s="129"/>
      <c r="G15" s="110" t="s">
        <v>92</v>
      </c>
      <c r="H15" s="111"/>
      <c r="I15" s="110" t="s">
        <v>91</v>
      </c>
      <c r="J15" s="111"/>
      <c r="K15" s="110" t="s">
        <v>97</v>
      </c>
      <c r="L15" s="111"/>
    </row>
    <row r="16" spans="1:15" ht="15.75" thickBot="1" x14ac:dyDescent="0.3">
      <c r="A16" s="120"/>
      <c r="B16" s="121" t="s">
        <v>45</v>
      </c>
      <c r="C16" s="122"/>
      <c r="D16" s="123" t="s">
        <v>48</v>
      </c>
      <c r="E16" s="99"/>
      <c r="F16" s="124"/>
      <c r="G16" s="125" t="s">
        <v>90</v>
      </c>
      <c r="H16" s="126" t="s">
        <v>51</v>
      </c>
      <c r="I16" s="125" t="s">
        <v>90</v>
      </c>
      <c r="J16" s="126" t="s">
        <v>50</v>
      </c>
      <c r="K16" s="125" t="s">
        <v>90</v>
      </c>
      <c r="L16" s="126" t="s">
        <v>50</v>
      </c>
    </row>
    <row r="17" spans="1:12" x14ac:dyDescent="0.25">
      <c r="A17" s="130" t="s">
        <v>59</v>
      </c>
      <c r="B17" s="131" t="s">
        <v>86</v>
      </c>
      <c r="C17" s="132"/>
      <c r="D17" s="127"/>
      <c r="E17" s="128"/>
      <c r="F17" s="129" t="s">
        <v>4</v>
      </c>
      <c r="G17" s="110">
        <v>364.8</v>
      </c>
      <c r="H17" s="111"/>
      <c r="I17" s="110">
        <v>364.8</v>
      </c>
      <c r="J17" s="111"/>
      <c r="K17" s="110">
        <v>364.8</v>
      </c>
      <c r="L17" s="111"/>
    </row>
    <row r="18" spans="1:12" ht="15.75" thickBot="1" x14ac:dyDescent="0.3">
      <c r="A18" s="133"/>
      <c r="B18" s="134" t="s">
        <v>19</v>
      </c>
      <c r="C18" s="135"/>
      <c r="D18" s="123"/>
      <c r="E18" s="99"/>
      <c r="F18" s="124" t="s">
        <v>5</v>
      </c>
      <c r="G18" s="136">
        <v>15.2</v>
      </c>
      <c r="H18" s="137"/>
      <c r="I18" s="136">
        <v>15.2</v>
      </c>
      <c r="J18" s="137"/>
      <c r="K18" s="136">
        <v>15.2</v>
      </c>
      <c r="L18" s="137"/>
    </row>
    <row r="19" spans="1:12" x14ac:dyDescent="0.25">
      <c r="A19" s="133"/>
      <c r="B19" s="138" t="s">
        <v>87</v>
      </c>
      <c r="C19" s="139"/>
      <c r="D19" s="140"/>
      <c r="E19" s="141"/>
      <c r="F19" s="142" t="s">
        <v>52</v>
      </c>
      <c r="G19" s="143">
        <f>G17/G18</f>
        <v>24.000000000000004</v>
      </c>
      <c r="H19" s="144"/>
      <c r="I19" s="143">
        <f>I17/I18</f>
        <v>24.000000000000004</v>
      </c>
      <c r="J19" s="144"/>
      <c r="K19" s="143">
        <f>K17/K18</f>
        <v>24.000000000000004</v>
      </c>
      <c r="L19" s="144"/>
    </row>
    <row r="20" spans="1:12" x14ac:dyDescent="0.25">
      <c r="A20" s="133"/>
      <c r="B20" s="145" t="s">
        <v>88</v>
      </c>
      <c r="C20" s="146" t="s">
        <v>53</v>
      </c>
      <c r="D20" s="140" t="s">
        <v>54</v>
      </c>
      <c r="E20" s="141"/>
      <c r="F20" s="142"/>
      <c r="G20" s="147">
        <f>INT(G19/24)</f>
        <v>1</v>
      </c>
      <c r="H20" s="148"/>
      <c r="I20" s="147">
        <f>INT(I19/24)</f>
        <v>1</v>
      </c>
      <c r="J20" s="148"/>
      <c r="K20" s="147">
        <f>INT(K19/24)</f>
        <v>1</v>
      </c>
      <c r="L20" s="148"/>
    </row>
    <row r="21" spans="1:12" x14ac:dyDescent="0.25">
      <c r="A21" s="133"/>
      <c r="B21" s="149"/>
      <c r="C21" s="150" t="s">
        <v>21</v>
      </c>
      <c r="D21" s="151" t="s">
        <v>55</v>
      </c>
      <c r="E21" s="152"/>
      <c r="F21" s="153"/>
      <c r="G21" s="154">
        <f t="shared" ref="G21:L21" si="0">INT(((G19/24)-INT(G19/24))*24)</f>
        <v>0</v>
      </c>
      <c r="H21" s="155">
        <f t="shared" si="0"/>
        <v>0</v>
      </c>
      <c r="I21" s="154">
        <f t="shared" si="0"/>
        <v>0</v>
      </c>
      <c r="J21" s="155">
        <f t="shared" si="0"/>
        <v>0</v>
      </c>
      <c r="K21" s="154">
        <f t="shared" si="0"/>
        <v>0</v>
      </c>
      <c r="L21" s="155">
        <f t="shared" si="0"/>
        <v>0</v>
      </c>
    </row>
    <row r="22" spans="1:12" ht="15.75" thickBot="1" x14ac:dyDescent="0.3">
      <c r="A22" s="156"/>
      <c r="B22" s="157"/>
      <c r="C22" s="158" t="s">
        <v>15</v>
      </c>
      <c r="D22" s="159" t="s">
        <v>56</v>
      </c>
      <c r="E22" s="160"/>
      <c r="F22" s="161"/>
      <c r="G22" s="162">
        <f t="shared" ref="G22:L22" si="1">(((G19/24)-INT(G19/24))*24-G21)*60</f>
        <v>3.1974423109204508E-13</v>
      </c>
      <c r="H22" s="163">
        <f t="shared" si="1"/>
        <v>0</v>
      </c>
      <c r="I22" s="162">
        <f t="shared" si="1"/>
        <v>3.1974423109204508E-13</v>
      </c>
      <c r="J22" s="163">
        <f t="shared" si="1"/>
        <v>0</v>
      </c>
      <c r="K22" s="162">
        <f t="shared" si="1"/>
        <v>3.1974423109204508E-13</v>
      </c>
      <c r="L22" s="163">
        <f t="shared" si="1"/>
        <v>0</v>
      </c>
    </row>
    <row r="23" spans="1:12" x14ac:dyDescent="0.25">
      <c r="A23" s="164" t="s">
        <v>70</v>
      </c>
      <c r="B23" s="165" t="s">
        <v>61</v>
      </c>
      <c r="C23" s="166"/>
      <c r="D23" s="167" t="s">
        <v>65</v>
      </c>
      <c r="E23" s="168"/>
      <c r="F23" s="169"/>
      <c r="G23" s="170">
        <f>Calculations!D20</f>
        <v>2017</v>
      </c>
      <c r="H23" s="171"/>
      <c r="I23" s="170">
        <f>Calculations!F20</f>
        <v>2017</v>
      </c>
      <c r="J23" s="171"/>
      <c r="K23" s="170">
        <f>Calculations!H20</f>
        <v>2017</v>
      </c>
      <c r="L23" s="171"/>
    </row>
    <row r="24" spans="1:12" x14ac:dyDescent="0.25">
      <c r="A24" s="172"/>
      <c r="B24" s="173" t="s">
        <v>62</v>
      </c>
      <c r="C24" s="174"/>
      <c r="D24" s="175" t="s">
        <v>56</v>
      </c>
      <c r="E24" s="176"/>
      <c r="F24" s="177"/>
      <c r="G24" s="178">
        <f>Calculations!D21</f>
        <v>3</v>
      </c>
      <c r="H24" s="179"/>
      <c r="I24" s="178">
        <f>Calculations!F21</f>
        <v>3</v>
      </c>
      <c r="J24" s="179"/>
      <c r="K24" s="178">
        <f>Calculations!H21</f>
        <v>3</v>
      </c>
      <c r="L24" s="179"/>
    </row>
    <row r="25" spans="1:12" x14ac:dyDescent="0.25">
      <c r="A25" s="172"/>
      <c r="B25" s="173" t="s">
        <v>63</v>
      </c>
      <c r="C25" s="174"/>
      <c r="D25" s="175" t="s">
        <v>54</v>
      </c>
      <c r="E25" s="176"/>
      <c r="F25" s="177"/>
      <c r="G25" s="178">
        <f>Calculations!D22</f>
        <v>12</v>
      </c>
      <c r="H25" s="179"/>
      <c r="I25" s="178">
        <f>Calculations!F22</f>
        <v>14</v>
      </c>
      <c r="J25" s="179"/>
      <c r="K25" s="178">
        <f>Calculations!H22</f>
        <v>14</v>
      </c>
      <c r="L25" s="179"/>
    </row>
    <row r="26" spans="1:12" x14ac:dyDescent="0.25">
      <c r="A26" s="172"/>
      <c r="B26" s="173" t="s">
        <v>64</v>
      </c>
      <c r="C26" s="174"/>
      <c r="D26" s="175" t="s">
        <v>66</v>
      </c>
      <c r="E26" s="176"/>
      <c r="F26" s="177"/>
      <c r="G26" s="178">
        <f>Calculations!D23</f>
        <v>12</v>
      </c>
      <c r="H26" s="179"/>
      <c r="I26" s="178">
        <f>Calculations!F23</f>
        <v>12</v>
      </c>
      <c r="J26" s="179"/>
      <c r="K26" s="178">
        <f>Calculations!H23</f>
        <v>12</v>
      </c>
      <c r="L26" s="179"/>
    </row>
    <row r="27" spans="1:12" ht="15.75" thickBot="1" x14ac:dyDescent="0.3">
      <c r="A27" s="180"/>
      <c r="B27" s="181" t="s">
        <v>15</v>
      </c>
      <c r="C27" s="182"/>
      <c r="D27" s="183" t="s">
        <v>56</v>
      </c>
      <c r="E27" s="184"/>
      <c r="F27" s="185"/>
      <c r="G27" s="186">
        <f>Calculations!D24</f>
        <v>0</v>
      </c>
      <c r="H27" s="187"/>
      <c r="I27" s="186">
        <f>Calculations!F24</f>
        <v>0</v>
      </c>
      <c r="J27" s="187"/>
      <c r="K27" s="186">
        <f>Calculations!H24</f>
        <v>0</v>
      </c>
      <c r="L27" s="187"/>
    </row>
    <row r="28" spans="1:12" x14ac:dyDescent="0.25">
      <c r="A28" s="62" t="s">
        <v>8</v>
      </c>
      <c r="B28" s="62"/>
    </row>
  </sheetData>
  <sheetProtection algorithmName="SHA-512" hashValue="1aW7XQwX37gu+vKWRcsazTikoi4bMEdbugjwBWVpxo0wztM3PzQk78p96566LBRI6vdtLdsmLVL+tSydVLjYug==" saltValue="Pvolvn+0Hk9XyjP/ooOF0w==" spinCount="100000" sheet="1" objects="1" scenarios="1"/>
  <protectedRanges>
    <protectedRange sqref="G11:L18" name="Zonă1"/>
  </protectedRanges>
  <mergeCells count="91">
    <mergeCell ref="G8:H8"/>
    <mergeCell ref="A9:C10"/>
    <mergeCell ref="D9:F9"/>
    <mergeCell ref="A11:A14"/>
    <mergeCell ref="B14:C14"/>
    <mergeCell ref="B11:C11"/>
    <mergeCell ref="B12:C12"/>
    <mergeCell ref="D10:E10"/>
    <mergeCell ref="D11:E11"/>
    <mergeCell ref="B13:C13"/>
    <mergeCell ref="D14:E14"/>
    <mergeCell ref="D12:E12"/>
    <mergeCell ref="D13:E13"/>
    <mergeCell ref="G12:H12"/>
    <mergeCell ref="G13:H13"/>
    <mergeCell ref="G9:H10"/>
    <mergeCell ref="B23:C23"/>
    <mergeCell ref="D23:E23"/>
    <mergeCell ref="A23:A27"/>
    <mergeCell ref="B24:C24"/>
    <mergeCell ref="B25:C25"/>
    <mergeCell ref="B26:C26"/>
    <mergeCell ref="B27:C27"/>
    <mergeCell ref="D24:E24"/>
    <mergeCell ref="D25:E25"/>
    <mergeCell ref="D26:E26"/>
    <mergeCell ref="D27:E27"/>
    <mergeCell ref="G24:H24"/>
    <mergeCell ref="G25:H25"/>
    <mergeCell ref="G26:H26"/>
    <mergeCell ref="G27:H27"/>
    <mergeCell ref="D17:E17"/>
    <mergeCell ref="D18:E18"/>
    <mergeCell ref="D20:E20"/>
    <mergeCell ref="D21:E21"/>
    <mergeCell ref="D22:E22"/>
    <mergeCell ref="G23:H23"/>
    <mergeCell ref="G17:H17"/>
    <mergeCell ref="G18:H18"/>
    <mergeCell ref="G19:H19"/>
    <mergeCell ref="G20:H20"/>
    <mergeCell ref="G21:H21"/>
    <mergeCell ref="G22:H22"/>
    <mergeCell ref="B17:C17"/>
    <mergeCell ref="B18:C18"/>
    <mergeCell ref="A17:A22"/>
    <mergeCell ref="D19:E19"/>
    <mergeCell ref="B19:C19"/>
    <mergeCell ref="G11:H11"/>
    <mergeCell ref="B16:C16"/>
    <mergeCell ref="B15:C15"/>
    <mergeCell ref="A15:A16"/>
    <mergeCell ref="D15:E15"/>
    <mergeCell ref="D16:E16"/>
    <mergeCell ref="G15:H15"/>
    <mergeCell ref="I8:J8"/>
    <mergeCell ref="I9:J10"/>
    <mergeCell ref="I11:J11"/>
    <mergeCell ref="I12:J12"/>
    <mergeCell ref="I13:J13"/>
    <mergeCell ref="I15:J15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K20:L20"/>
    <mergeCell ref="K21:L21"/>
    <mergeCell ref="K22:L22"/>
    <mergeCell ref="K23:L23"/>
    <mergeCell ref="K24:L24"/>
    <mergeCell ref="K25:L25"/>
    <mergeCell ref="K26:L26"/>
    <mergeCell ref="K27:L27"/>
    <mergeCell ref="A6:L6"/>
    <mergeCell ref="B20:B22"/>
    <mergeCell ref="I26:J26"/>
    <mergeCell ref="I27:J27"/>
    <mergeCell ref="K8:L8"/>
    <mergeCell ref="K9:L10"/>
    <mergeCell ref="K11:L11"/>
    <mergeCell ref="K12:L12"/>
    <mergeCell ref="K13:L13"/>
    <mergeCell ref="K15:L15"/>
    <mergeCell ref="K17:L17"/>
    <mergeCell ref="K18:L18"/>
    <mergeCell ref="K19:L1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5" x14ac:dyDescent="0.25"/>
  <cols>
    <col min="1" max="14" width="10.7109375" customWidth="1"/>
  </cols>
  <sheetData>
    <row r="1" spans="1:10" ht="23.25" x14ac:dyDescent="0.35">
      <c r="A1" s="1" t="s">
        <v>0</v>
      </c>
    </row>
    <row r="2" spans="1:10" x14ac:dyDescent="0.25">
      <c r="A2" s="2" t="s">
        <v>1</v>
      </c>
    </row>
    <row r="4" spans="1:10" ht="20.25" thickBot="1" x14ac:dyDescent="0.35">
      <c r="A4" s="3" t="s">
        <v>41</v>
      </c>
      <c r="B4" s="3"/>
    </row>
    <row r="5" spans="1:10" ht="15.75" thickTop="1" x14ac:dyDescent="0.25"/>
    <row r="6" spans="1:10" ht="15.75" thickBot="1" x14ac:dyDescent="0.3">
      <c r="A6" s="5" t="s">
        <v>60</v>
      </c>
      <c r="D6" s="33" t="s">
        <v>9</v>
      </c>
      <c r="E6" s="33"/>
      <c r="F6" s="33" t="s">
        <v>10</v>
      </c>
      <c r="G6" s="33"/>
      <c r="H6" s="33" t="s">
        <v>11</v>
      </c>
      <c r="I6" s="33"/>
    </row>
    <row r="7" spans="1:10" ht="15.75" thickBot="1" x14ac:dyDescent="0.3">
      <c r="A7" s="31" t="s">
        <v>12</v>
      </c>
      <c r="B7" s="56"/>
      <c r="C7" s="57"/>
      <c r="D7" s="31" t="s">
        <v>60</v>
      </c>
      <c r="E7" s="32"/>
      <c r="F7" s="31" t="s">
        <v>60</v>
      </c>
      <c r="G7" s="32"/>
      <c r="H7" s="31" t="s">
        <v>60</v>
      </c>
      <c r="I7" s="32"/>
      <c r="J7" s="9"/>
    </row>
    <row r="8" spans="1:10" ht="15.75" customHeight="1" x14ac:dyDescent="0.25">
      <c r="A8" s="28" t="s">
        <v>46</v>
      </c>
      <c r="B8" s="25" t="s">
        <v>44</v>
      </c>
      <c r="C8" s="26"/>
      <c r="D8" s="14">
        <f>DATEVALUE(ETA!G12)</f>
        <v>42806</v>
      </c>
      <c r="E8" s="11"/>
      <c r="F8" s="14">
        <f>DATEVALUE(ETA!I12)</f>
        <v>42806</v>
      </c>
      <c r="G8" s="11"/>
      <c r="H8" s="14">
        <f>DATEVALUE(ETA!K12)</f>
        <v>42806</v>
      </c>
      <c r="I8" s="11"/>
      <c r="J8" s="9"/>
    </row>
    <row r="9" spans="1:10" ht="15.75" customHeight="1" x14ac:dyDescent="0.25">
      <c r="A9" s="59"/>
      <c r="B9" s="30" t="s">
        <v>20</v>
      </c>
      <c r="C9" s="58"/>
      <c r="D9" s="6">
        <f>TIMEVALUE(ETA!G13)</f>
        <v>0.5</v>
      </c>
      <c r="E9" s="4"/>
      <c r="F9" s="6">
        <f>TIMEVALUE(ETA!I13)</f>
        <v>0.5</v>
      </c>
      <c r="G9" s="4"/>
      <c r="H9" s="6">
        <f>TIMEVALUE(ETA!K13)</f>
        <v>0.5</v>
      </c>
      <c r="I9" s="4"/>
      <c r="J9" s="9"/>
    </row>
    <row r="10" spans="1:10" ht="15.75" customHeight="1" thickBot="1" x14ac:dyDescent="0.3">
      <c r="A10" s="29"/>
      <c r="B10" s="24" t="s">
        <v>45</v>
      </c>
      <c r="C10" s="27"/>
      <c r="D10" s="15">
        <f>(TIMEVALUE(ETA!G14))</f>
        <v>0.5</v>
      </c>
      <c r="E10" s="12">
        <f>IF(ETA!H14="E",1,-1)</f>
        <v>1</v>
      </c>
      <c r="F10" s="15">
        <f>(TIMEVALUE(ETA!I14))</f>
        <v>0.5</v>
      </c>
      <c r="G10" s="12">
        <f>IF(ETA!J14="E",1,-1)</f>
        <v>-1</v>
      </c>
      <c r="H10" s="15">
        <f>(TIMEVALUE(ETA!K14))</f>
        <v>0.5</v>
      </c>
      <c r="I10" s="12">
        <f>IF(ETA!L14="E",1,-1)</f>
        <v>-1</v>
      </c>
      <c r="J10" s="9"/>
    </row>
    <row r="11" spans="1:10" ht="15.75" customHeight="1" thickBot="1" x14ac:dyDescent="0.3">
      <c r="A11" s="23" t="s">
        <v>49</v>
      </c>
      <c r="B11" s="45" t="s">
        <v>45</v>
      </c>
      <c r="C11" s="46"/>
      <c r="D11" s="16">
        <f>TIMEVALUE(ETA!G16)</f>
        <v>0.5</v>
      </c>
      <c r="E11" s="13">
        <f>IF(ETA!H16="E",1,-1)</f>
        <v>-1</v>
      </c>
      <c r="F11" s="16">
        <f>TIMEVALUE(ETA!I16)</f>
        <v>0.5</v>
      </c>
      <c r="G11" s="13">
        <f>IF(ETA!J16="E",1,-1)</f>
        <v>1</v>
      </c>
      <c r="H11" s="16">
        <f>TIMEVALUE(ETA!K16)</f>
        <v>0.5</v>
      </c>
      <c r="I11" s="13">
        <f>IF(ETA!L16="E",1,-1)</f>
        <v>1</v>
      </c>
      <c r="J11" s="9"/>
    </row>
    <row r="12" spans="1:10" ht="15.75" customHeight="1" x14ac:dyDescent="0.25">
      <c r="A12" s="47" t="s">
        <v>59</v>
      </c>
      <c r="B12" s="50" t="s">
        <v>57</v>
      </c>
      <c r="C12" s="51"/>
      <c r="D12" s="18">
        <f>ETA!G19</f>
        <v>24.000000000000004</v>
      </c>
      <c r="E12" s="11"/>
      <c r="F12" s="18">
        <f>ETA!I19</f>
        <v>24.000000000000004</v>
      </c>
      <c r="G12" s="11"/>
      <c r="H12" s="18">
        <f>ETA!K19</f>
        <v>24.000000000000004</v>
      </c>
      <c r="I12" s="11"/>
      <c r="J12" s="10"/>
    </row>
    <row r="13" spans="1:10" x14ac:dyDescent="0.25">
      <c r="A13" s="48"/>
      <c r="B13" s="52" t="s">
        <v>53</v>
      </c>
      <c r="C13" s="53"/>
      <c r="D13" s="19">
        <f>ETA!G20</f>
        <v>1</v>
      </c>
      <c r="E13" s="4"/>
      <c r="F13" s="19">
        <f>ETA!I20</f>
        <v>1</v>
      </c>
      <c r="G13" s="4"/>
      <c r="H13" s="19">
        <f>ETA!K20</f>
        <v>1</v>
      </c>
      <c r="I13" s="4"/>
      <c r="J13" s="10"/>
    </row>
    <row r="14" spans="1:10" x14ac:dyDescent="0.25">
      <c r="A14" s="48"/>
      <c r="B14" s="52" t="s">
        <v>21</v>
      </c>
      <c r="C14" s="53"/>
      <c r="D14" s="19">
        <f>ETA!G21</f>
        <v>0</v>
      </c>
      <c r="E14" s="4"/>
      <c r="F14" s="19">
        <f>ETA!I21</f>
        <v>0</v>
      </c>
      <c r="G14" s="4"/>
      <c r="H14" s="19">
        <f>ETA!K21</f>
        <v>0</v>
      </c>
      <c r="I14" s="4"/>
      <c r="J14" s="10"/>
    </row>
    <row r="15" spans="1:10" x14ac:dyDescent="0.25">
      <c r="A15" s="48"/>
      <c r="B15" s="52" t="s">
        <v>15</v>
      </c>
      <c r="C15" s="53"/>
      <c r="D15" s="19">
        <f>ETA!G22</f>
        <v>3.1974423109204508E-13</v>
      </c>
      <c r="E15" s="4"/>
      <c r="F15" s="19">
        <f>ETA!I22</f>
        <v>3.1974423109204508E-13</v>
      </c>
      <c r="G15" s="4"/>
      <c r="H15" s="19">
        <f>ETA!K22</f>
        <v>3.1974423109204508E-13</v>
      </c>
      <c r="I15" s="4"/>
      <c r="J15" s="10"/>
    </row>
    <row r="16" spans="1:10" ht="15.75" thickBot="1" x14ac:dyDescent="0.3">
      <c r="A16" s="49"/>
      <c r="B16" s="54" t="s">
        <v>58</v>
      </c>
      <c r="C16" s="55"/>
      <c r="D16" s="20" t="str">
        <f>CONCATENATE(D14,":",INT(D15))</f>
        <v>0:0</v>
      </c>
      <c r="E16" s="12"/>
      <c r="F16" s="20" t="str">
        <f>CONCATENATE(F14,":",INT(F15))</f>
        <v>0:0</v>
      </c>
      <c r="G16" s="12"/>
      <c r="H16" s="20" t="str">
        <f>CONCATENATE(H14,":",INT(H15))</f>
        <v>0:0</v>
      </c>
      <c r="I16" s="12"/>
    </row>
    <row r="17" spans="1:9" x14ac:dyDescent="0.25">
      <c r="A17" s="34" t="s">
        <v>60</v>
      </c>
      <c r="B17" s="37" t="s">
        <v>68</v>
      </c>
      <c r="C17" s="38"/>
      <c r="D17" s="14">
        <f>TIMEVALUE(D16)</f>
        <v>0</v>
      </c>
      <c r="E17" s="11"/>
      <c r="F17" s="14">
        <f>TIMEVALUE(F16)</f>
        <v>0</v>
      </c>
      <c r="G17" s="11"/>
      <c r="H17" s="14">
        <f>TIMEVALUE(H16)</f>
        <v>0</v>
      </c>
      <c r="I17" s="11"/>
    </row>
    <row r="18" spans="1:9" x14ac:dyDescent="0.25">
      <c r="A18" s="35"/>
      <c r="B18" s="39" t="s">
        <v>69</v>
      </c>
      <c r="C18" s="40"/>
      <c r="D18" s="17">
        <f>D8+D9+D13+D16</f>
        <v>42807.5</v>
      </c>
      <c r="E18" s="4"/>
      <c r="F18" s="17">
        <f>F8+F9+F13+F16</f>
        <v>42807.5</v>
      </c>
      <c r="G18" s="4"/>
      <c r="H18" s="17">
        <f>H8+H9+H13+H16</f>
        <v>42807.5</v>
      </c>
      <c r="I18" s="4"/>
    </row>
    <row r="19" spans="1:9" x14ac:dyDescent="0.25">
      <c r="A19" s="35"/>
      <c r="B19" s="39" t="s">
        <v>67</v>
      </c>
      <c r="C19" s="40"/>
      <c r="D19" s="6">
        <f>D18-(D10*E10)+(D11*E11)</f>
        <v>42806.5</v>
      </c>
      <c r="E19" s="4"/>
      <c r="F19" s="6">
        <f>F18-(F10*G10)+(F11*G11)</f>
        <v>42808.5</v>
      </c>
      <c r="G19" s="4"/>
      <c r="H19" s="6">
        <f>H18-(H10*I10)+(H11*I11)</f>
        <v>42808.5</v>
      </c>
      <c r="I19" s="4"/>
    </row>
    <row r="20" spans="1:9" x14ac:dyDescent="0.25">
      <c r="A20" s="35"/>
      <c r="B20" s="41" t="s">
        <v>61</v>
      </c>
      <c r="C20" s="42"/>
      <c r="D20" s="21">
        <f>YEAR(INT(D19))</f>
        <v>2017</v>
      </c>
      <c r="E20" s="4"/>
      <c r="F20" s="21">
        <f>YEAR(INT(F19))</f>
        <v>2017</v>
      </c>
      <c r="G20" s="4"/>
      <c r="H20" s="21">
        <f>YEAR(INT(H19))</f>
        <v>2017</v>
      </c>
      <c r="I20" s="4"/>
    </row>
    <row r="21" spans="1:9" x14ac:dyDescent="0.25">
      <c r="A21" s="35"/>
      <c r="B21" s="41" t="s">
        <v>62</v>
      </c>
      <c r="C21" s="42"/>
      <c r="D21" s="21">
        <f>MONTH(INT(D19))</f>
        <v>3</v>
      </c>
      <c r="E21" s="4"/>
      <c r="F21" s="21">
        <f>MONTH(INT(F19))</f>
        <v>3</v>
      </c>
      <c r="G21" s="4"/>
      <c r="H21" s="21">
        <f>MONTH(INT(H19))</f>
        <v>3</v>
      </c>
      <c r="I21" s="4"/>
    </row>
    <row r="22" spans="1:9" x14ac:dyDescent="0.25">
      <c r="A22" s="35"/>
      <c r="B22" s="41" t="s">
        <v>71</v>
      </c>
      <c r="C22" s="42"/>
      <c r="D22" s="21">
        <f>DAY(INT(D19))</f>
        <v>12</v>
      </c>
      <c r="E22" s="4"/>
      <c r="F22" s="21">
        <f>DAY(INT(F19))</f>
        <v>14</v>
      </c>
      <c r="G22" s="4"/>
      <c r="H22" s="21">
        <f>DAY(INT(H19))</f>
        <v>14</v>
      </c>
      <c r="I22" s="4"/>
    </row>
    <row r="23" spans="1:9" x14ac:dyDescent="0.25">
      <c r="A23" s="35"/>
      <c r="B23" s="41" t="s">
        <v>64</v>
      </c>
      <c r="C23" s="42"/>
      <c r="D23" s="21">
        <f>HOUR(D19-INT(D19))</f>
        <v>12</v>
      </c>
      <c r="E23" s="4"/>
      <c r="F23" s="21">
        <f>HOUR(F19-INT(F19))</f>
        <v>12</v>
      </c>
      <c r="G23" s="4"/>
      <c r="H23" s="21">
        <f>HOUR(H19-INT(H19))</f>
        <v>12</v>
      </c>
      <c r="I23" s="4"/>
    </row>
    <row r="24" spans="1:9" ht="15.75" thickBot="1" x14ac:dyDescent="0.3">
      <c r="A24" s="36"/>
      <c r="B24" s="43" t="s">
        <v>15</v>
      </c>
      <c r="C24" s="44"/>
      <c r="D24" s="22">
        <f>MINUTE(D19-INT(D19))</f>
        <v>0</v>
      </c>
      <c r="E24" s="12"/>
      <c r="F24" s="22">
        <f>MINUTE(F19-INT(F19))</f>
        <v>0</v>
      </c>
      <c r="G24" s="12"/>
      <c r="H24" s="22">
        <f>MINUTE(H19-INT(H19))</f>
        <v>0</v>
      </c>
      <c r="I24" s="12"/>
    </row>
    <row r="25" spans="1:9" x14ac:dyDescent="0.25">
      <c r="A25" s="2" t="s">
        <v>8</v>
      </c>
      <c r="B25" s="7"/>
      <c r="C25" s="7"/>
    </row>
    <row r="26" spans="1:9" x14ac:dyDescent="0.25">
      <c r="A26" s="8"/>
      <c r="B26" s="7"/>
      <c r="C26" s="7"/>
    </row>
    <row r="27" spans="1:9" x14ac:dyDescent="0.25">
      <c r="A27" s="8"/>
      <c r="B27" s="7"/>
      <c r="C27" s="7"/>
    </row>
    <row r="28" spans="1:9" x14ac:dyDescent="0.25">
      <c r="A28" s="2" t="s">
        <v>8</v>
      </c>
    </row>
  </sheetData>
  <mergeCells count="27">
    <mergeCell ref="A7:C7"/>
    <mergeCell ref="B8:C8"/>
    <mergeCell ref="B9:C9"/>
    <mergeCell ref="A8:A10"/>
    <mergeCell ref="B10:C10"/>
    <mergeCell ref="B11:C11"/>
    <mergeCell ref="A12:A16"/>
    <mergeCell ref="B12:C12"/>
    <mergeCell ref="B13:C13"/>
    <mergeCell ref="B14:C14"/>
    <mergeCell ref="B15:C15"/>
    <mergeCell ref="B16:C16"/>
    <mergeCell ref="A17:A24"/>
    <mergeCell ref="B17:C17"/>
    <mergeCell ref="B19:C19"/>
    <mergeCell ref="B21:C21"/>
    <mergeCell ref="B23:C23"/>
    <mergeCell ref="B24:C24"/>
    <mergeCell ref="B18:C18"/>
    <mergeCell ref="B20:C20"/>
    <mergeCell ref="B22:C22"/>
    <mergeCell ref="D7:E7"/>
    <mergeCell ref="D6:E6"/>
    <mergeCell ref="F6:G6"/>
    <mergeCell ref="F7:G7"/>
    <mergeCell ref="H6:I6"/>
    <mergeCell ref="H7:I7"/>
  </mergeCells>
  <pageMargins left="0.25" right="0.25" top="0.75" bottom="0.75" header="0.3" footer="0.3"/>
  <pageSetup paperSize="9" orientation="landscape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ETA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2017-03-10T17:25:50Z</cp:lastPrinted>
  <dcterms:created xsi:type="dcterms:W3CDTF">2017-02-20T10:55:10Z</dcterms:created>
  <dcterms:modified xsi:type="dcterms:W3CDTF">2017-03-14T16:34:15Z</dcterms:modified>
</cp:coreProperties>
</file>