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nSG9RAPGkAwB/iTiGnviWd5rBO5nGN4OE0BDSwfFWc/mkapmBFYxDuN4/Q0jZUacwoWwQ+xCxHp42Il6W1Bjfw==" workbookSaltValue="bxUGBZJOjmbG/1DpmyezGQ==" workbookSpinCount="100000" lockStructure="1"/>
  <bookViews>
    <workbookView xWindow="0" yWindow="0" windowWidth="20460" windowHeight="7650"/>
  </bookViews>
  <sheets>
    <sheet name="Introduction" sheetId="1" r:id="rId1"/>
    <sheet name="Initial Data" sheetId="2" r:id="rId2"/>
    <sheet name="Calculations" sheetId="3" r:id="rId3"/>
    <sheet name="Deviations Table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D19" i="3" s="1"/>
  <c r="E42" i="2"/>
  <c r="C19" i="3" s="1"/>
  <c r="F38" i="2"/>
  <c r="D18" i="3" s="1"/>
  <c r="E38" i="2"/>
  <c r="C18" i="3" s="1"/>
  <c r="F34" i="2"/>
  <c r="D17" i="3" s="1"/>
  <c r="E34" i="2"/>
  <c r="C17" i="3" s="1"/>
  <c r="F30" i="2"/>
  <c r="D16" i="3" s="1"/>
  <c r="E30" i="2"/>
  <c r="C16" i="3" s="1"/>
  <c r="F26" i="2"/>
  <c r="D15" i="3" s="1"/>
  <c r="E26" i="2"/>
  <c r="C15" i="3" s="1"/>
  <c r="F22" i="2"/>
  <c r="D14" i="3" s="1"/>
  <c r="E22" i="2"/>
  <c r="C14" i="3" s="1"/>
  <c r="F18" i="2"/>
  <c r="D13" i="3" s="1"/>
  <c r="E18" i="2"/>
  <c r="C13" i="3" s="1"/>
  <c r="F14" i="2"/>
  <c r="D12" i="3" s="1"/>
  <c r="E14" i="2"/>
  <c r="C12" i="3" s="1"/>
  <c r="E15" i="3" l="1"/>
  <c r="G15" i="3" s="1"/>
  <c r="B24" i="4" s="1"/>
  <c r="E16" i="3"/>
  <c r="G16" i="3" s="1"/>
  <c r="B29" i="4" s="1"/>
  <c r="E19" i="3"/>
  <c r="G19" i="3" s="1"/>
  <c r="B44" i="4" s="1"/>
  <c r="E18" i="3"/>
  <c r="G18" i="3" s="1"/>
  <c r="B39" i="4" s="1"/>
  <c r="E17" i="3"/>
  <c r="G17" i="3" s="1"/>
  <c r="B34" i="4" s="1"/>
  <c r="E14" i="3"/>
  <c r="G14" i="3" s="1"/>
  <c r="B19" i="4" s="1"/>
  <c r="E13" i="3"/>
  <c r="G13" i="3" s="1"/>
  <c r="B14" i="4" s="1"/>
  <c r="E12" i="3"/>
  <c r="G12" i="3" s="1"/>
  <c r="B9" i="4" s="1"/>
  <c r="B25" i="4" l="1"/>
  <c r="B26" i="4" s="1"/>
  <c r="B27" i="4" s="1"/>
  <c r="B28" i="4" s="1"/>
  <c r="B15" i="4"/>
  <c r="B16" i="4" s="1"/>
  <c r="B17" i="4" s="1"/>
  <c r="B18" i="4" s="1"/>
  <c r="B45" i="4"/>
  <c r="B46" i="4" s="1"/>
  <c r="B47" i="4" s="1"/>
  <c r="B48" i="4" s="1"/>
  <c r="B40" i="4"/>
  <c r="B41" i="4" s="1"/>
  <c r="B42" i="4" s="1"/>
  <c r="B43" i="4" s="1"/>
  <c r="B30" i="4"/>
  <c r="B31" i="4" s="1"/>
  <c r="B32" i="4" s="1"/>
  <c r="B33" i="4" s="1"/>
  <c r="B20" i="4"/>
  <c r="B21" i="4" s="1"/>
  <c r="B22" i="4" s="1"/>
  <c r="B23" i="4" s="1"/>
  <c r="B35" i="4"/>
  <c r="B36" i="4" s="1"/>
  <c r="B37" i="4" s="1"/>
  <c r="B38" i="4" s="1"/>
  <c r="B10" i="4"/>
  <c r="B11" i="4" s="1"/>
  <c r="B12" i="4" s="1"/>
  <c r="B13" i="4" s="1"/>
</calcChain>
</file>

<file path=xl/comments1.xml><?xml version="1.0" encoding="utf-8"?>
<comments xmlns="http://schemas.openxmlformats.org/spreadsheetml/2006/main">
  <authors>
    <author>Sorin Stamate</author>
  </authors>
  <commentList>
    <comment ref="E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162.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From Nautical Documentations</t>
        </r>
      </text>
    </comment>
    <comment ref="G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162.</t>
        </r>
      </text>
    </comment>
  </commentList>
</comments>
</file>

<file path=xl/sharedStrings.xml><?xml version="1.0" encoding="utf-8"?>
<sst xmlns="http://schemas.openxmlformats.org/spreadsheetml/2006/main" count="176" uniqueCount="83">
  <si>
    <t>Flag Gaff</t>
  </si>
  <si>
    <t>Maritime Navigation using Excel</t>
  </si>
  <si>
    <t>=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</si>
  <si>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</si>
  <si>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Table with Initial Data:</t>
  </si>
  <si>
    <t>(To be filled only in YELLOW cells)</t>
  </si>
  <si>
    <t>Course</t>
  </si>
  <si>
    <t>Observed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</si>
  <si>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</si>
  <si>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r>
      <t>0</t>
    </r>
    <r>
      <rPr>
        <b/>
        <sz val="11"/>
        <color theme="1"/>
        <rFont val="Calibri"/>
        <family val="2"/>
        <charset val="238"/>
      </rPr>
      <t>°</t>
    </r>
  </si>
  <si>
    <t>North</t>
  </si>
  <si>
    <t>Readings</t>
  </si>
  <si>
    <t>1st</t>
  </si>
  <si>
    <t>2nd</t>
  </si>
  <si>
    <t>3rd</t>
  </si>
  <si>
    <t>Mean</t>
  </si>
  <si>
    <r>
      <t>45</t>
    </r>
    <r>
      <rPr>
        <b/>
        <sz val="11"/>
        <color theme="1"/>
        <rFont val="Calibri"/>
        <family val="2"/>
        <charset val="238"/>
      </rPr>
      <t>°</t>
    </r>
  </si>
  <si>
    <t>NE</t>
  </si>
  <si>
    <r>
      <t>90</t>
    </r>
    <r>
      <rPr>
        <b/>
        <sz val="11"/>
        <color theme="1"/>
        <rFont val="Calibri"/>
        <family val="2"/>
        <charset val="238"/>
      </rPr>
      <t>°</t>
    </r>
  </si>
  <si>
    <t>East</t>
  </si>
  <si>
    <r>
      <t>135</t>
    </r>
    <r>
      <rPr>
        <b/>
        <sz val="11"/>
        <color theme="1"/>
        <rFont val="Calibri"/>
        <family val="2"/>
        <charset val="238"/>
      </rPr>
      <t>°</t>
    </r>
  </si>
  <si>
    <t>SE</t>
  </si>
  <si>
    <r>
      <t>180</t>
    </r>
    <r>
      <rPr>
        <b/>
        <sz val="11"/>
        <color theme="1"/>
        <rFont val="Calibri"/>
        <family val="2"/>
        <charset val="238"/>
      </rPr>
      <t>°</t>
    </r>
  </si>
  <si>
    <t>South</t>
  </si>
  <si>
    <r>
      <t>225</t>
    </r>
    <r>
      <rPr>
        <b/>
        <sz val="11"/>
        <color theme="1"/>
        <rFont val="Calibri"/>
        <family val="2"/>
        <charset val="238"/>
      </rPr>
      <t>°</t>
    </r>
  </si>
  <si>
    <t>SW</t>
  </si>
  <si>
    <r>
      <t>270</t>
    </r>
    <r>
      <rPr>
        <b/>
        <sz val="11"/>
        <color theme="1"/>
        <rFont val="Calibri"/>
        <family val="2"/>
        <charset val="238"/>
      </rPr>
      <t>°</t>
    </r>
  </si>
  <si>
    <t>West</t>
  </si>
  <si>
    <r>
      <t>315</t>
    </r>
    <r>
      <rPr>
        <b/>
        <sz val="11"/>
        <color theme="1"/>
        <rFont val="Calibri"/>
        <family val="2"/>
        <charset val="238"/>
      </rPr>
      <t>°</t>
    </r>
  </si>
  <si>
    <t>NW</t>
  </si>
  <si>
    <t>Table for calculating the Compass Deviation:</t>
  </si>
  <si>
    <t>Compass Deviation</t>
  </si>
  <si>
    <t>TABLE OF COMPASS DEVIATION</t>
  </si>
  <si>
    <t>SHIP:</t>
  </si>
  <si>
    <t>Place of:</t>
  </si>
  <si>
    <t>DATE:</t>
  </si>
  <si>
    <t>Variation:</t>
  </si>
  <si>
    <t>TIME:</t>
  </si>
  <si>
    <t>Compass:</t>
  </si>
  <si>
    <t>Deviation</t>
  </si>
  <si>
    <t>Full Name &amp; Signature of Surveyor:</t>
  </si>
  <si>
    <t>(Name, Surname, Signature, Stamp)</t>
  </si>
  <si>
    <t>Known</t>
  </si>
  <si>
    <t>Dev = diff + dev</t>
  </si>
  <si>
    <t>Compass Courses</t>
  </si>
  <si>
    <t>Difference</t>
  </si>
  <si>
    <t>Standard Magnetic Compass</t>
  </si>
  <si>
    <t>Magnetic Compass to be adjusted</t>
  </si>
  <si>
    <t>Standard Magnetic Compass Deviation</t>
  </si>
  <si>
    <t>DETERMINING THE COMPASS DEVIATION BY COMPARING OF COURSES - 1</t>
  </si>
  <si>
    <t>The comparison can be done with:</t>
  </si>
  <si>
    <t>A magnetic compass whose deviation is known</t>
  </si>
  <si>
    <t>A gyro compass whose correction is known</t>
  </si>
  <si>
    <t>1. Comparison with a magnetic compass whose deviation is known:</t>
  </si>
  <si>
    <t>In each cardinal and inter-cardinal course are 3-5 readings.</t>
  </si>
  <si>
    <t>Dev</t>
  </si>
  <si>
    <t>(CCs)</t>
  </si>
  <si>
    <t>compass course observed to magnetic compass to be adjusted</t>
  </si>
  <si>
    <t>compass course observed to standard magnetic compass</t>
  </si>
  <si>
    <t>standard magnetic compass deviation</t>
  </si>
  <si>
    <t>deviation of magnetic compass to be adjusted</t>
  </si>
  <si>
    <t>difference between the 2 deviations</t>
  </si>
  <si>
    <t>or:</t>
  </si>
  <si>
    <t>where:</t>
  </si>
  <si>
    <t>(CCa)</t>
  </si>
  <si>
    <r>
      <t>(Dev</t>
    </r>
    <r>
      <rPr>
        <b/>
        <sz val="11"/>
        <color theme="1"/>
        <rFont val="Calibri"/>
        <family val="2"/>
        <charset val="238"/>
      </rPr>
      <t>)</t>
    </r>
  </si>
  <si>
    <r>
      <t>(diff.</t>
    </r>
    <r>
      <rPr>
        <b/>
        <sz val="11"/>
        <color theme="1"/>
        <rFont val="Calibri"/>
        <family val="2"/>
        <charset val="238"/>
      </rPr>
      <t>)</t>
    </r>
  </si>
  <si>
    <t>(GC)</t>
  </si>
  <si>
    <t>(MC)</t>
  </si>
  <si>
    <r>
      <t>(GE</t>
    </r>
    <r>
      <rPr>
        <b/>
        <sz val="11"/>
        <color theme="1"/>
        <rFont val="Calibri"/>
        <family val="2"/>
        <charset val="238"/>
      </rPr>
      <t>)</t>
    </r>
  </si>
  <si>
    <r>
      <t xml:space="preserve">( var </t>
    </r>
    <r>
      <rPr>
        <b/>
        <sz val="11"/>
        <color theme="1"/>
        <rFont val="Calibri"/>
        <family val="2"/>
        <charset val="238"/>
      </rPr>
      <t>)</t>
    </r>
  </si>
  <si>
    <r>
      <t>( Dev</t>
    </r>
    <r>
      <rPr>
        <b/>
        <sz val="11"/>
        <color theme="1"/>
        <rFont val="Calibri"/>
        <family val="2"/>
        <charset val="238"/>
      </rPr>
      <t xml:space="preserve"> )</t>
    </r>
  </si>
  <si>
    <t>gyro course observed to standard gyro compass</t>
  </si>
  <si>
    <t>magnetic course</t>
  </si>
  <si>
    <t>gyro  error</t>
  </si>
  <si>
    <t>magnetic variation (declination)</t>
  </si>
  <si>
    <t>MC  -  CCa</t>
  </si>
  <si>
    <r>
      <t>(GC  +  GE</t>
    </r>
    <r>
      <rPr>
        <b/>
        <sz val="11"/>
        <color theme="1"/>
        <rFont val="Calibri"/>
        <family val="2"/>
        <charset val="238"/>
      </rPr>
      <t xml:space="preserve">  -  var)  -  CCa</t>
    </r>
  </si>
  <si>
    <t>2. Comparison with a gyro compass whose correction is known:</t>
  </si>
  <si>
    <t>dev  +  (CCs  -  CCa)</t>
  </si>
  <si>
    <r>
      <t>(dev</t>
    </r>
    <r>
      <rPr>
        <b/>
        <sz val="11"/>
        <color theme="1"/>
        <rFont val="Calibri"/>
        <family val="2"/>
        <charset val="238"/>
      </rPr>
      <t>)</t>
    </r>
  </si>
  <si>
    <t>Diff = CCs  -  Cca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</si>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</sst>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5" fillId="0" borderId="0" xfId="1" applyFont="1" applyAlignment="1" applyProtection="1">
      <protection hidden="1"/>
    </xf>
    <xf numFmtId="0" fontId="0" fillId="0" borderId="0" xfId="0" applyAlignment="1" applyProtection="1">
      <protection hidden="1"/>
    </xf>
    <xf numFmtId="0" fontId="6" fillId="0" borderId="0" xfId="0" applyFont="1" applyAlignment="1" applyProtection="1">
      <protection hidden="1"/>
    </xf>
    <xf numFmtId="0" fontId="2" fillId="0" borderId="1" xfId="2" applyAlignment="1" applyProtection="1">
      <protection hidden="1"/>
    </xf>
    <xf numFmtId="0" fontId="2" fillId="0" borderId="0" xfId="2" applyBorder="1" applyAlignment="1" applyProtection="1">
      <protection hidden="1"/>
    </xf>
    <xf numFmtId="0" fontId="4" fillId="4" borderId="21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center"/>
      <protection hidden="1"/>
    </xf>
    <xf numFmtId="164" fontId="0" fillId="5" borderId="24" xfId="0" applyNumberFormat="1" applyFill="1" applyBorder="1" applyAlignment="1" applyProtection="1">
      <protection hidden="1"/>
    </xf>
    <xf numFmtId="164" fontId="0" fillId="5" borderId="25" xfId="0" applyNumberFormat="1" applyFill="1" applyBorder="1" applyAlignment="1" applyProtection="1">
      <protection hidden="1"/>
    </xf>
    <xf numFmtId="0" fontId="4" fillId="0" borderId="14" xfId="0" applyFont="1" applyBorder="1" applyAlignment="1" applyProtection="1">
      <alignment horizontal="center"/>
      <protection hidden="1"/>
    </xf>
    <xf numFmtId="164" fontId="0" fillId="5" borderId="15" xfId="0" applyNumberFormat="1" applyFill="1" applyBorder="1" applyAlignment="1" applyProtection="1">
      <protection hidden="1"/>
    </xf>
    <xf numFmtId="164" fontId="0" fillId="5" borderId="16" xfId="0" applyNumberFormat="1" applyFill="1" applyBorder="1" applyAlignment="1" applyProtection="1">
      <protection hidden="1"/>
    </xf>
    <xf numFmtId="0" fontId="4" fillId="6" borderId="29" xfId="0" applyFont="1" applyFill="1" applyBorder="1" applyAlignment="1" applyProtection="1">
      <alignment horizontal="center"/>
      <protection hidden="1"/>
    </xf>
    <xf numFmtId="164" fontId="0" fillId="6" borderId="30" xfId="0" applyNumberFormat="1" applyFill="1" applyBorder="1" applyAlignment="1" applyProtection="1">
      <protection hidden="1"/>
    </xf>
    <xf numFmtId="164" fontId="0" fillId="6" borderId="31" xfId="0" applyNumberFormat="1" applyFill="1" applyBorder="1" applyAlignment="1" applyProtection="1">
      <protection hidden="1"/>
    </xf>
    <xf numFmtId="164" fontId="0" fillId="6" borderId="32" xfId="0" applyNumberFormat="1" applyFill="1" applyBorder="1" applyAlignment="1" applyProtection="1">
      <protection hidden="1"/>
    </xf>
    <xf numFmtId="164" fontId="0" fillId="6" borderId="33" xfId="0" applyNumberFormat="1" applyFill="1" applyBorder="1" applyAlignment="1" applyProtection="1">
      <protection hidden="1"/>
    </xf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4" fillId="4" borderId="15" xfId="0" applyFont="1" applyFill="1" applyBorder="1" applyAlignment="1" applyProtection="1">
      <alignment horizontal="center" vertical="center" wrapText="1"/>
      <protection hidden="1"/>
    </xf>
    <xf numFmtId="0" fontId="4" fillId="4" borderId="35" xfId="0" applyFont="1" applyFill="1" applyBorder="1" applyAlignment="1" applyProtection="1">
      <alignment horizontal="center" vertical="center" wrapText="1"/>
      <protection hidden="1"/>
    </xf>
    <xf numFmtId="0" fontId="4" fillId="4" borderId="16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36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4" borderId="30" xfId="0" applyFont="1" applyFill="1" applyBorder="1" applyAlignment="1" applyProtection="1">
      <alignment horizontal="center"/>
      <protection hidden="1"/>
    </xf>
    <xf numFmtId="0" fontId="4" fillId="4" borderId="37" xfId="0" applyFont="1" applyFill="1" applyBorder="1" applyAlignment="1" applyProtection="1">
      <alignment horizontal="center"/>
      <protection hidden="1"/>
    </xf>
    <xf numFmtId="0" fontId="4" fillId="4" borderId="31" xfId="0" applyFont="1" applyFill="1" applyBorder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164" fontId="0" fillId="0" borderId="24" xfId="0" applyNumberFormat="1" applyFill="1" applyBorder="1" applyProtection="1">
      <protection hidden="1"/>
    </xf>
    <xf numFmtId="164" fontId="0" fillId="5" borderId="38" xfId="0" applyNumberFormat="1" applyFill="1" applyBorder="1" applyProtection="1">
      <protection hidden="1"/>
    </xf>
    <xf numFmtId="164" fontId="0" fillId="0" borderId="38" xfId="0" applyNumberFormat="1" applyFill="1" applyBorder="1" applyProtection="1">
      <protection hidden="1"/>
    </xf>
    <xf numFmtId="164" fontId="0" fillId="6" borderId="25" xfId="0" applyNumberFormat="1" applyFill="1" applyBorder="1" applyProtection="1">
      <protection hidden="1"/>
    </xf>
    <xf numFmtId="0" fontId="4" fillId="0" borderId="11" xfId="0" applyFont="1" applyBorder="1" applyAlignment="1" applyProtection="1">
      <alignment horizontal="center"/>
      <protection hidden="1"/>
    </xf>
    <xf numFmtId="164" fontId="0" fillId="0" borderId="15" xfId="0" applyNumberFormat="1" applyFill="1" applyBorder="1" applyProtection="1">
      <protection hidden="1"/>
    </xf>
    <xf numFmtId="164" fontId="0" fillId="5" borderId="35" xfId="0" applyNumberFormat="1" applyFill="1" applyBorder="1" applyProtection="1">
      <protection hidden="1"/>
    </xf>
    <xf numFmtId="164" fontId="0" fillId="0" borderId="35" xfId="0" applyNumberFormat="1" applyFill="1" applyBorder="1" applyProtection="1">
      <protection hidden="1"/>
    </xf>
    <xf numFmtId="164" fontId="0" fillId="6" borderId="16" xfId="0" applyNumberFormat="1" applyFill="1" applyBorder="1" applyProtection="1"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164" fontId="0" fillId="0" borderId="32" xfId="0" applyNumberFormat="1" applyFill="1" applyBorder="1" applyProtection="1">
      <protection hidden="1"/>
    </xf>
    <xf numFmtId="164" fontId="0" fillId="5" borderId="39" xfId="0" applyNumberFormat="1" applyFill="1" applyBorder="1" applyProtection="1">
      <protection hidden="1"/>
    </xf>
    <xf numFmtId="164" fontId="0" fillId="0" borderId="39" xfId="0" applyNumberFormat="1" applyFill="1" applyBorder="1" applyProtection="1">
      <protection hidden="1"/>
    </xf>
    <xf numFmtId="164" fontId="0" fillId="6" borderId="33" xfId="0" applyNumberForma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4" borderId="5" xfId="0" applyFont="1" applyFill="1" applyBorder="1" applyProtection="1">
      <protection hidden="1"/>
    </xf>
    <xf numFmtId="0" fontId="4" fillId="4" borderId="38" xfId="0" applyFont="1" applyFill="1" applyBorder="1" applyProtection="1">
      <protection hidden="1"/>
    </xf>
    <xf numFmtId="0" fontId="4" fillId="4" borderId="11" xfId="0" applyFont="1" applyFill="1" applyBorder="1" applyProtection="1">
      <protection hidden="1"/>
    </xf>
    <xf numFmtId="0" fontId="4" fillId="4" borderId="35" xfId="0" applyFont="1" applyFill="1" applyBorder="1" applyProtection="1">
      <protection hidden="1"/>
    </xf>
    <xf numFmtId="0" fontId="4" fillId="4" borderId="27" xfId="0" applyFont="1" applyFill="1" applyBorder="1" applyProtection="1">
      <protection hidden="1"/>
    </xf>
    <xf numFmtId="0" fontId="4" fillId="4" borderId="37" xfId="0" applyFont="1" applyFill="1" applyBorder="1" applyProtection="1">
      <protection hidden="1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4" borderId="41" xfId="0" applyFont="1" applyFill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38" xfId="0" applyBorder="1" applyProtection="1">
      <protection hidden="1"/>
    </xf>
    <xf numFmtId="0" fontId="0" fillId="0" borderId="41" xfId="0" applyBorder="1" applyProtection="1">
      <protection hidden="1"/>
    </xf>
    <xf numFmtId="0" fontId="0" fillId="4" borderId="11" xfId="0" applyFill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35" xfId="0" applyBorder="1" applyProtection="1">
      <protection hidden="1"/>
    </xf>
    <xf numFmtId="0" fontId="0" fillId="0" borderId="46" xfId="0" applyBorder="1" applyProtection="1">
      <protection hidden="1"/>
    </xf>
    <xf numFmtId="0" fontId="0" fillId="4" borderId="47" xfId="0" applyFill="1" applyBorder="1" applyProtection="1">
      <protection hidden="1"/>
    </xf>
    <xf numFmtId="0" fontId="4" fillId="4" borderId="47" xfId="0" applyFont="1" applyFill="1" applyBorder="1" applyProtection="1">
      <protection hidden="1"/>
    </xf>
    <xf numFmtId="0" fontId="0" fillId="4" borderId="27" xfId="0" applyFill="1" applyBorder="1" applyProtection="1">
      <protection hidden="1"/>
    </xf>
    <xf numFmtId="0" fontId="0" fillId="0" borderId="49" xfId="0" applyBorder="1" applyProtection="1">
      <protection hidden="1"/>
    </xf>
    <xf numFmtId="0" fontId="0" fillId="0" borderId="37" xfId="0" applyBorder="1" applyProtection="1">
      <protection hidden="1"/>
    </xf>
    <xf numFmtId="0" fontId="0" fillId="0" borderId="48" xfId="0" applyBorder="1" applyProtection="1">
      <protection hidden="1"/>
    </xf>
    <xf numFmtId="0" fontId="6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4" fillId="4" borderId="15" xfId="0" applyFont="1" applyFill="1" applyBorder="1" applyAlignment="1" applyProtection="1">
      <alignment horizontal="center" wrapText="1"/>
      <protection hidden="1"/>
    </xf>
    <xf numFmtId="0" fontId="4" fillId="4" borderId="16" xfId="0" applyFont="1" applyFill="1" applyBorder="1" applyAlignment="1" applyProtection="1">
      <alignment horizontal="center" wrapText="1"/>
      <protection hidden="1"/>
    </xf>
    <xf numFmtId="164" fontId="4" fillId="0" borderId="41" xfId="0" applyNumberFormat="1" applyFont="1" applyFill="1" applyBorder="1" applyProtection="1">
      <protection hidden="1"/>
    </xf>
    <xf numFmtId="164" fontId="0" fillId="0" borderId="46" xfId="0" applyNumberFormat="1" applyFill="1" applyBorder="1" applyProtection="1">
      <protection hidden="1"/>
    </xf>
    <xf numFmtId="164" fontId="4" fillId="0" borderId="46" xfId="0" applyNumberFormat="1" applyFont="1" applyFill="1" applyBorder="1" applyProtection="1">
      <protection hidden="1"/>
    </xf>
    <xf numFmtId="164" fontId="0" fillId="0" borderId="48" xfId="0" applyNumberFormat="1" applyFill="1" applyBorder="1" applyProtection="1"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 textRotation="90"/>
      <protection hidden="1"/>
    </xf>
    <xf numFmtId="0" fontId="4" fillId="2" borderId="26" xfId="0" applyFont="1" applyFill="1" applyBorder="1" applyAlignment="1" applyProtection="1">
      <alignment horizontal="center" vertical="center" textRotation="90"/>
      <protection hidden="1"/>
    </xf>
    <xf numFmtId="0" fontId="4" fillId="2" borderId="28" xfId="0" applyFont="1" applyFill="1" applyBorder="1" applyAlignment="1" applyProtection="1">
      <alignment horizontal="center" vertical="center" textRotation="90"/>
      <protection hidden="1"/>
    </xf>
    <xf numFmtId="0" fontId="3" fillId="0" borderId="0" xfId="3" applyAlignment="1" applyProtection="1">
      <alignment horizont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hidden="1"/>
    </xf>
    <xf numFmtId="0" fontId="4" fillId="4" borderId="12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18" xfId="0" applyFont="1" applyFill="1" applyBorder="1" applyAlignment="1" applyProtection="1">
      <alignment horizontal="center" vertical="center"/>
      <protection hidden="1"/>
    </xf>
    <xf numFmtId="0" fontId="4" fillId="4" borderId="19" xfId="0" applyFont="1" applyFill="1" applyBorder="1" applyAlignment="1" applyProtection="1">
      <alignment horizontal="center" vertical="center"/>
      <protection hidden="1"/>
    </xf>
    <xf numFmtId="0" fontId="4" fillId="4" borderId="20" xfId="0" applyFont="1" applyFill="1" applyBorder="1" applyAlignment="1" applyProtection="1">
      <alignment horizontal="center" vertical="center"/>
      <protection hidden="1"/>
    </xf>
    <xf numFmtId="0" fontId="4" fillId="4" borderId="9" xfId="0" applyFont="1" applyFill="1" applyBorder="1" applyAlignment="1" applyProtection="1">
      <alignment horizontal="center"/>
      <protection hidden="1"/>
    </xf>
    <xf numFmtId="0" fontId="4" fillId="4" borderId="10" xfId="0" applyFont="1" applyFill="1" applyBorder="1" applyAlignment="1" applyProtection="1">
      <alignment horizontal="center"/>
      <protection hidden="1"/>
    </xf>
    <xf numFmtId="0" fontId="4" fillId="4" borderId="27" xfId="0" applyFont="1" applyFill="1" applyBorder="1" applyAlignment="1" applyProtection="1">
      <alignment horizontal="center" vertical="center"/>
      <protection hidden="1"/>
    </xf>
    <xf numFmtId="0" fontId="4" fillId="4" borderId="29" xfId="0" applyFont="1" applyFill="1" applyBorder="1" applyAlignment="1" applyProtection="1">
      <alignment horizontal="center" vertical="center"/>
      <protection hidden="1"/>
    </xf>
    <xf numFmtId="0" fontId="4" fillId="4" borderId="34" xfId="0" applyFont="1" applyFill="1" applyBorder="1" applyAlignment="1" applyProtection="1">
      <alignment horizontal="center"/>
      <protection hidden="1"/>
    </xf>
    <xf numFmtId="0" fontId="4" fillId="4" borderId="7" xfId="0" applyFont="1" applyFill="1" applyBorder="1" applyAlignment="1" applyProtection="1">
      <alignment horizontal="center"/>
      <protection hidden="1"/>
    </xf>
    <xf numFmtId="0" fontId="4" fillId="4" borderId="45" xfId="0" applyFont="1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3" fillId="0" borderId="0" xfId="3" applyBorder="1" applyAlignment="1" applyProtection="1">
      <alignment horizont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3" fillId="0" borderId="40" xfId="3" applyBorder="1" applyAlignment="1" applyProtection="1">
      <alignment horizontal="center"/>
      <protection hidden="1"/>
    </xf>
    <xf numFmtId="0" fontId="0" fillId="5" borderId="38" xfId="0" applyFill="1" applyBorder="1" applyAlignment="1" applyProtection="1">
      <alignment horizontal="left"/>
      <protection hidden="1"/>
    </xf>
    <xf numFmtId="0" fontId="0" fillId="5" borderId="41" xfId="0" applyFill="1" applyBorder="1" applyAlignment="1" applyProtection="1">
      <alignment horizontal="left"/>
      <protection hidden="1"/>
    </xf>
    <xf numFmtId="0" fontId="0" fillId="5" borderId="35" xfId="0" applyFill="1" applyBorder="1" applyAlignment="1" applyProtection="1">
      <alignment horizontal="left"/>
      <protection hidden="1"/>
    </xf>
    <xf numFmtId="0" fontId="0" fillId="5" borderId="37" xfId="0" applyFill="1" applyBorder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9" fillId="3" borderId="3" xfId="0" applyFont="1" applyFill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0" fillId="5" borderId="14" xfId="0" applyFill="1" applyBorder="1" applyAlignment="1" applyProtection="1">
      <alignment horizontal="left"/>
      <protection hidden="1"/>
    </xf>
    <xf numFmtId="0" fontId="0" fillId="5" borderId="13" xfId="0" applyFill="1" applyBorder="1" applyAlignment="1" applyProtection="1">
      <alignment horizontal="left"/>
      <protection hidden="1"/>
    </xf>
    <xf numFmtId="0" fontId="0" fillId="5" borderId="42" xfId="0" applyFill="1" applyBorder="1" applyAlignment="1" applyProtection="1">
      <alignment horizontal="left"/>
      <protection hidden="1"/>
    </xf>
    <xf numFmtId="0" fontId="0" fillId="5" borderId="29" xfId="0" applyFill="1" applyBorder="1" applyAlignment="1" applyProtection="1">
      <alignment horizontal="left"/>
      <protection hidden="1"/>
    </xf>
    <xf numFmtId="0" fontId="0" fillId="5" borderId="43" xfId="0" applyFill="1" applyBorder="1" applyAlignment="1" applyProtection="1">
      <alignment horizontal="left"/>
      <protection hidden="1"/>
    </xf>
    <xf numFmtId="0" fontId="0" fillId="5" borderId="44" xfId="0" applyFill="1" applyBorder="1" applyAlignment="1" applyProtection="1">
      <alignment horizontal="left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86673925455777E-2"/>
          <c:y val="3.0525785523416737E-2"/>
          <c:w val="0.91005244917741102"/>
          <c:h val="0.96060816535647309"/>
        </c:manualLayout>
      </c:layout>
      <c:scatterChart>
        <c:scatterStyle val="smoothMarker"/>
        <c:varyColors val="0"/>
        <c:ser>
          <c:idx val="0"/>
          <c:order val="0"/>
          <c:tx>
            <c:v>Deviation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'Deviations Table'!$B$9:$B$48</c:f>
              <c:numCache>
                <c:formatCode>0.0</c:formatCode>
                <c:ptCount val="40"/>
                <c:pt idx="0">
                  <c:v>-2.5</c:v>
                </c:pt>
                <c:pt idx="1">
                  <c:v>-1.7000000000000002</c:v>
                </c:pt>
                <c:pt idx="2">
                  <c:v>-0.90000000000000047</c:v>
                </c:pt>
                <c:pt idx="3">
                  <c:v>-0.10000000000000075</c:v>
                </c:pt>
                <c:pt idx="4">
                  <c:v>0.69999999999999896</c:v>
                </c:pt>
                <c:pt idx="5">
                  <c:v>1.0999999999999985</c:v>
                </c:pt>
                <c:pt idx="6">
                  <c:v>-0.16666666666666852</c:v>
                </c:pt>
                <c:pt idx="7">
                  <c:v>-1.4333333333333356</c:v>
                </c:pt>
                <c:pt idx="8">
                  <c:v>-2.7000000000000028</c:v>
                </c:pt>
                <c:pt idx="9">
                  <c:v>-3.9666666666666699</c:v>
                </c:pt>
                <c:pt idx="10">
                  <c:v>-4.6000000000000032</c:v>
                </c:pt>
                <c:pt idx="11">
                  <c:v>-2.8000000000000034</c:v>
                </c:pt>
                <c:pt idx="12">
                  <c:v>-1.0000000000000038</c:v>
                </c:pt>
                <c:pt idx="13">
                  <c:v>0.79999999999999583</c:v>
                </c:pt>
                <c:pt idx="14">
                  <c:v>2.5999999999999952</c:v>
                </c:pt>
                <c:pt idx="15">
                  <c:v>3.4999999999999942</c:v>
                </c:pt>
                <c:pt idx="16">
                  <c:v>3.7666666666666533</c:v>
                </c:pt>
                <c:pt idx="17">
                  <c:v>4.0333333333333128</c:v>
                </c:pt>
                <c:pt idx="18">
                  <c:v>4.2999999999999723</c:v>
                </c:pt>
                <c:pt idx="19">
                  <c:v>4.5666666666666318</c:v>
                </c:pt>
                <c:pt idx="20">
                  <c:v>4.6999999999999602</c:v>
                </c:pt>
                <c:pt idx="21">
                  <c:v>4.3888888888888671</c:v>
                </c:pt>
                <c:pt idx="22">
                  <c:v>4.0777777777777739</c:v>
                </c:pt>
                <c:pt idx="23">
                  <c:v>3.7666666666666804</c:v>
                </c:pt>
                <c:pt idx="24">
                  <c:v>3.4555555555555868</c:v>
                </c:pt>
                <c:pt idx="25">
                  <c:v>3.3000000000000398</c:v>
                </c:pt>
                <c:pt idx="26">
                  <c:v>3.0111111111111422</c:v>
                </c:pt>
                <c:pt idx="27">
                  <c:v>2.7222222222222445</c:v>
                </c:pt>
                <c:pt idx="28">
                  <c:v>2.4333333333333469</c:v>
                </c:pt>
                <c:pt idx="29">
                  <c:v>2.1444444444444493</c:v>
                </c:pt>
                <c:pt idx="30">
                  <c:v>2</c:v>
                </c:pt>
                <c:pt idx="31">
                  <c:v>1.6222222222222247</c:v>
                </c:pt>
                <c:pt idx="32">
                  <c:v>1.2444444444444493</c:v>
                </c:pt>
                <c:pt idx="33">
                  <c:v>0.86666666666667402</c:v>
                </c:pt>
                <c:pt idx="34">
                  <c:v>0.48888888888889875</c:v>
                </c:pt>
                <c:pt idx="35">
                  <c:v>0.30000000000001137</c:v>
                </c:pt>
                <c:pt idx="36">
                  <c:v>-0.32222222222221342</c:v>
                </c:pt>
                <c:pt idx="37">
                  <c:v>-0.9444444444444382</c:v>
                </c:pt>
                <c:pt idx="38">
                  <c:v>-1.5666666666666629</c:v>
                </c:pt>
                <c:pt idx="39">
                  <c:v>-2.1888888888888878</c:v>
                </c:pt>
              </c:numCache>
            </c:numRef>
          </c:xVal>
          <c:yVal>
            <c:numRef>
              <c:f>'Deviations Table'!$A$9:$A$48</c:f>
              <c:numCache>
                <c:formatCode>General</c:formatCode>
                <c:ptCount val="4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135</c:v>
                </c:pt>
                <c:pt idx="16">
                  <c:v>140</c:v>
                </c:pt>
                <c:pt idx="17">
                  <c:v>150</c:v>
                </c:pt>
                <c:pt idx="18">
                  <c:v>160</c:v>
                </c:pt>
                <c:pt idx="19">
                  <c:v>170</c:v>
                </c:pt>
                <c:pt idx="20">
                  <c:v>180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225</c:v>
                </c:pt>
                <c:pt idx="26">
                  <c:v>230</c:v>
                </c:pt>
                <c:pt idx="27">
                  <c:v>240</c:v>
                </c:pt>
                <c:pt idx="28">
                  <c:v>250</c:v>
                </c:pt>
                <c:pt idx="29">
                  <c:v>260</c:v>
                </c:pt>
                <c:pt idx="30">
                  <c:v>270</c:v>
                </c:pt>
                <c:pt idx="31">
                  <c:v>280</c:v>
                </c:pt>
                <c:pt idx="32">
                  <c:v>290</c:v>
                </c:pt>
                <c:pt idx="33">
                  <c:v>300</c:v>
                </c:pt>
                <c:pt idx="34">
                  <c:v>310</c:v>
                </c:pt>
                <c:pt idx="35">
                  <c:v>315</c:v>
                </c:pt>
                <c:pt idx="36">
                  <c:v>320</c:v>
                </c:pt>
                <c:pt idx="37">
                  <c:v>330</c:v>
                </c:pt>
                <c:pt idx="38">
                  <c:v>340</c:v>
                </c:pt>
                <c:pt idx="39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1A-42E0-9C93-62142104A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522992"/>
        <c:axId val="474523976"/>
      </c:scatterChart>
      <c:valAx>
        <c:axId val="474522992"/>
        <c:scaling>
          <c:orientation val="minMax"/>
          <c:max val="5"/>
          <c:min val="-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3976"/>
        <c:crosses val="autoZero"/>
        <c:crossBetween val="midCat"/>
        <c:majorUnit val="1"/>
      </c:valAx>
      <c:valAx>
        <c:axId val="474523976"/>
        <c:scaling>
          <c:orientation val="maxMin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150" verticalDpi="15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7</xdr:row>
      <xdr:rowOff>19049</xdr:rowOff>
    </xdr:from>
    <xdr:to>
      <xdr:col>9</xdr:col>
      <xdr:colOff>581025</xdr:colOff>
      <xdr:row>47</xdr:row>
      <xdr:rowOff>180975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28F8B318-0045-46F6-85DE-DF8D3DC77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1"/>
  <sheetViews>
    <sheetView tabSelected="1" workbookViewId="0"/>
  </sheetViews>
  <sheetFormatPr defaultRowHeight="15" x14ac:dyDescent="0.25"/>
  <cols>
    <col min="1" max="16384" width="9.140625" style="20"/>
  </cols>
  <sheetData>
    <row r="1" spans="1:15" ht="23.25" x14ac:dyDescent="0.35">
      <c r="A1" s="19" t="s">
        <v>0</v>
      </c>
    </row>
    <row r="2" spans="1:15" x14ac:dyDescent="0.25">
      <c r="A2" s="21" t="s">
        <v>1</v>
      </c>
    </row>
    <row r="3" spans="1:15" ht="23.25" x14ac:dyDescent="0.35">
      <c r="A3" s="118" t="s">
        <v>49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5" spans="1:15" x14ac:dyDescent="0.25">
      <c r="A5" s="124" t="s">
        <v>50</v>
      </c>
    </row>
    <row r="6" spans="1:15" x14ac:dyDescent="0.25">
      <c r="A6" s="20">
        <v>1</v>
      </c>
      <c r="B6" s="20" t="s">
        <v>51</v>
      </c>
    </row>
    <row r="7" spans="1:15" x14ac:dyDescent="0.25">
      <c r="A7" s="20">
        <v>2</v>
      </c>
      <c r="B7" s="20" t="s">
        <v>52</v>
      </c>
    </row>
    <row r="9" spans="1:15" ht="20.25" thickBot="1" x14ac:dyDescent="0.35">
      <c r="A9" s="22" t="s">
        <v>53</v>
      </c>
      <c r="B9" s="22"/>
      <c r="C9" s="22"/>
      <c r="D9" s="22"/>
      <c r="E9" s="22"/>
      <c r="F9" s="22"/>
      <c r="G9" s="22"/>
      <c r="H9" s="22"/>
      <c r="I9" s="22"/>
    </row>
    <row r="10" spans="1:15" ht="15.75" thickTop="1" x14ac:dyDescent="0.25"/>
    <row r="11" spans="1:15" x14ac:dyDescent="0.25">
      <c r="B11" s="20" t="s">
        <v>54</v>
      </c>
    </row>
    <row r="12" spans="1:15" ht="15.75" thickBot="1" x14ac:dyDescent="0.3"/>
    <row r="13" spans="1:15" ht="15.75" thickBot="1" x14ac:dyDescent="0.3">
      <c r="B13" s="125" t="s">
        <v>55</v>
      </c>
      <c r="C13" s="126" t="s">
        <v>2</v>
      </c>
      <c r="D13" s="127" t="s">
        <v>79</v>
      </c>
      <c r="E13" s="128"/>
    </row>
    <row r="15" spans="1:15" x14ac:dyDescent="0.25">
      <c r="B15" s="20" t="s">
        <v>62</v>
      </c>
    </row>
    <row r="16" spans="1:15" ht="15.75" thickBot="1" x14ac:dyDescent="0.3"/>
    <row r="17" spans="1:9" ht="15.75" thickBot="1" x14ac:dyDescent="0.3">
      <c r="B17" s="125" t="s">
        <v>55</v>
      </c>
      <c r="C17" s="126" t="s">
        <v>2</v>
      </c>
      <c r="D17" s="127" t="s">
        <v>76</v>
      </c>
      <c r="E17" s="128"/>
    </row>
    <row r="19" spans="1:9" x14ac:dyDescent="0.25">
      <c r="B19" s="20" t="s">
        <v>63</v>
      </c>
      <c r="C19" s="129" t="s">
        <v>56</v>
      </c>
      <c r="D19" s="20" t="s">
        <v>58</v>
      </c>
    </row>
    <row r="20" spans="1:9" x14ac:dyDescent="0.25">
      <c r="C20" s="129" t="s">
        <v>64</v>
      </c>
      <c r="D20" s="20" t="s">
        <v>57</v>
      </c>
    </row>
    <row r="21" spans="1:9" x14ac:dyDescent="0.25">
      <c r="C21" s="129" t="s">
        <v>80</v>
      </c>
      <c r="D21" s="20" t="s">
        <v>59</v>
      </c>
    </row>
    <row r="22" spans="1:9" x14ac:dyDescent="0.25">
      <c r="C22" s="129" t="s">
        <v>65</v>
      </c>
      <c r="D22" s="20" t="s">
        <v>60</v>
      </c>
    </row>
    <row r="23" spans="1:9" x14ac:dyDescent="0.25">
      <c r="C23" s="129" t="s">
        <v>66</v>
      </c>
      <c r="D23" s="20" t="s">
        <v>61</v>
      </c>
    </row>
    <row r="24" spans="1:9" x14ac:dyDescent="0.25">
      <c r="C24" s="129" t="s">
        <v>68</v>
      </c>
      <c r="D24" s="20" t="s">
        <v>73</v>
      </c>
    </row>
    <row r="26" spans="1:9" ht="20.25" thickBot="1" x14ac:dyDescent="0.35">
      <c r="A26" s="22" t="s">
        <v>78</v>
      </c>
      <c r="B26" s="22"/>
      <c r="C26" s="22"/>
      <c r="D26" s="22"/>
      <c r="E26" s="22"/>
      <c r="F26" s="22"/>
      <c r="G26" s="22"/>
      <c r="H26" s="22"/>
      <c r="I26" s="22"/>
    </row>
    <row r="27" spans="1:9" ht="16.5" thickTop="1" thickBot="1" x14ac:dyDescent="0.3"/>
    <row r="28" spans="1:9" ht="15.75" thickBot="1" x14ac:dyDescent="0.3">
      <c r="B28" s="125" t="s">
        <v>55</v>
      </c>
      <c r="C28" s="126" t="s">
        <v>2</v>
      </c>
      <c r="D28" s="130" t="s">
        <v>77</v>
      </c>
      <c r="E28" s="130"/>
      <c r="F28" s="131"/>
    </row>
    <row r="30" spans="1:9" x14ac:dyDescent="0.25">
      <c r="B30" s="20" t="s">
        <v>62</v>
      </c>
    </row>
    <row r="31" spans="1:9" ht="15.75" thickBot="1" x14ac:dyDescent="0.3"/>
    <row r="32" spans="1:9" ht="15.75" thickBot="1" x14ac:dyDescent="0.3">
      <c r="B32" s="125" t="s">
        <v>55</v>
      </c>
      <c r="C32" s="126" t="s">
        <v>2</v>
      </c>
      <c r="D32" s="127" t="s">
        <v>76</v>
      </c>
      <c r="E32" s="131"/>
    </row>
    <row r="34" spans="1:4" x14ac:dyDescent="0.25">
      <c r="B34" s="20" t="s">
        <v>63</v>
      </c>
      <c r="C34" s="129" t="s">
        <v>67</v>
      </c>
      <c r="D34" s="20" t="s">
        <v>72</v>
      </c>
    </row>
    <row r="35" spans="1:4" x14ac:dyDescent="0.25">
      <c r="C35" s="129" t="s">
        <v>68</v>
      </c>
      <c r="D35" s="20" t="s">
        <v>73</v>
      </c>
    </row>
    <row r="36" spans="1:4" x14ac:dyDescent="0.25">
      <c r="C36" s="129" t="s">
        <v>64</v>
      </c>
      <c r="D36" s="20" t="s">
        <v>57</v>
      </c>
    </row>
    <row r="37" spans="1:4" x14ac:dyDescent="0.25">
      <c r="C37" s="129" t="s">
        <v>69</v>
      </c>
      <c r="D37" s="20" t="s">
        <v>74</v>
      </c>
    </row>
    <row r="38" spans="1:4" x14ac:dyDescent="0.25">
      <c r="C38" s="129" t="s">
        <v>70</v>
      </c>
      <c r="D38" s="20" t="s">
        <v>75</v>
      </c>
    </row>
    <row r="39" spans="1:4" x14ac:dyDescent="0.25">
      <c r="C39" s="129" t="s">
        <v>71</v>
      </c>
      <c r="D39" s="20" t="s">
        <v>60</v>
      </c>
    </row>
    <row r="40" spans="1:4" x14ac:dyDescent="0.25">
      <c r="C40" s="129"/>
    </row>
    <row r="41" spans="1:4" x14ac:dyDescent="0.25">
      <c r="A41" s="21" t="s">
        <v>3</v>
      </c>
    </row>
  </sheetData>
  <sheetProtection algorithmName="SHA-512" hashValue="D8I/4QSJxRw5IHSYUm9MNIdv1toLf2wAuz67TjPDvDzG/lqsNj1Q8qu0l9z/Y/LNVAWZFkbxdQ8nEtu9yPH12g==" saltValue="s1ZEZqFWjnf/Wi9Qz9hFLQ==" spinCount="100000" sheet="1" objects="1" scenarios="1"/>
  <mergeCells count="5">
    <mergeCell ref="A3:O3"/>
    <mergeCell ref="D13:E13"/>
    <mergeCell ref="D17:E17"/>
    <mergeCell ref="D32:E32"/>
    <mergeCell ref="D28:F28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3"/>
  <sheetViews>
    <sheetView zoomScaleNormal="100" workbookViewId="0"/>
  </sheetViews>
  <sheetFormatPr defaultRowHeight="15" x14ac:dyDescent="0.25"/>
  <cols>
    <col min="1" max="2" width="9.140625" style="2"/>
    <col min="3" max="3" width="3.7109375" style="2" customWidth="1"/>
    <col min="4" max="4" width="9.140625" style="2"/>
    <col min="5" max="6" width="17.7109375" style="2" customWidth="1"/>
    <col min="7" max="16384" width="9.140625" style="2"/>
  </cols>
  <sheetData>
    <row r="1" spans="1:6" ht="23.25" x14ac:dyDescent="0.35">
      <c r="A1" s="1" t="s">
        <v>0</v>
      </c>
      <c r="B1" s="1"/>
      <c r="C1" s="1"/>
    </row>
    <row r="2" spans="1:6" x14ac:dyDescent="0.25">
      <c r="A2" s="3" t="s">
        <v>1</v>
      </c>
      <c r="B2" s="3"/>
      <c r="C2" s="3"/>
    </row>
    <row r="4" spans="1:6" ht="20.25" thickBot="1" x14ac:dyDescent="0.35">
      <c r="A4" s="4" t="s">
        <v>4</v>
      </c>
      <c r="B4" s="4"/>
      <c r="C4" s="4"/>
      <c r="D4" s="4"/>
      <c r="E4" s="5"/>
      <c r="F4" s="5"/>
    </row>
    <row r="5" spans="1:6" ht="15.75" thickTop="1" x14ac:dyDescent="0.25"/>
    <row r="6" spans="1:6" x14ac:dyDescent="0.25">
      <c r="A6" s="94" t="s">
        <v>5</v>
      </c>
      <c r="B6" s="94"/>
      <c r="C6" s="94"/>
      <c r="D6" s="94"/>
      <c r="E6" s="94"/>
      <c r="F6" s="94"/>
    </row>
    <row r="7" spans="1:6" ht="15.75" thickBot="1" x14ac:dyDescent="0.3"/>
    <row r="8" spans="1:6" ht="15.75" thickTop="1" x14ac:dyDescent="0.25">
      <c r="A8" s="95" t="s">
        <v>6</v>
      </c>
      <c r="B8" s="96"/>
      <c r="C8" s="97"/>
      <c r="D8" s="98"/>
      <c r="E8" s="107" t="s">
        <v>44</v>
      </c>
      <c r="F8" s="108"/>
    </row>
    <row r="9" spans="1:6" ht="45" x14ac:dyDescent="0.25">
      <c r="A9" s="99"/>
      <c r="B9" s="100"/>
      <c r="C9" s="101"/>
      <c r="D9" s="102"/>
      <c r="E9" s="76" t="s">
        <v>46</v>
      </c>
      <c r="F9" s="77" t="s">
        <v>47</v>
      </c>
    </row>
    <row r="10" spans="1:6" ht="15.75" thickBot="1" x14ac:dyDescent="0.3">
      <c r="A10" s="103"/>
      <c r="B10" s="104"/>
      <c r="C10" s="105"/>
      <c r="D10" s="106"/>
      <c r="E10" s="6" t="s">
        <v>8</v>
      </c>
      <c r="F10" s="7" t="s">
        <v>8</v>
      </c>
    </row>
    <row r="11" spans="1:6" x14ac:dyDescent="0.25">
      <c r="A11" s="85" t="s">
        <v>9</v>
      </c>
      <c r="B11" s="88" t="s">
        <v>10</v>
      </c>
      <c r="C11" s="91" t="s">
        <v>11</v>
      </c>
      <c r="D11" s="8" t="s">
        <v>12</v>
      </c>
      <c r="E11" s="9">
        <v>0</v>
      </c>
      <c r="F11" s="10">
        <v>1.3</v>
      </c>
    </row>
    <row r="12" spans="1:6" x14ac:dyDescent="0.25">
      <c r="A12" s="86"/>
      <c r="B12" s="89"/>
      <c r="C12" s="92"/>
      <c r="D12" s="11" t="s">
        <v>13</v>
      </c>
      <c r="E12" s="12">
        <v>0</v>
      </c>
      <c r="F12" s="13">
        <v>1.3</v>
      </c>
    </row>
    <row r="13" spans="1:6" x14ac:dyDescent="0.25">
      <c r="A13" s="86"/>
      <c r="B13" s="89"/>
      <c r="C13" s="92"/>
      <c r="D13" s="11" t="s">
        <v>14</v>
      </c>
      <c r="E13" s="12">
        <v>0</v>
      </c>
      <c r="F13" s="13">
        <v>1.3</v>
      </c>
    </row>
    <row r="14" spans="1:6" ht="15.75" thickBot="1" x14ac:dyDescent="0.3">
      <c r="A14" s="87"/>
      <c r="B14" s="90"/>
      <c r="C14" s="93"/>
      <c r="D14" s="14" t="s">
        <v>15</v>
      </c>
      <c r="E14" s="15">
        <f>(E11+E12+E13)/3</f>
        <v>0</v>
      </c>
      <c r="F14" s="16">
        <f>(F11+F12+F13)/3</f>
        <v>1.3</v>
      </c>
    </row>
    <row r="15" spans="1:6" ht="15" customHeight="1" x14ac:dyDescent="0.25">
      <c r="A15" s="85" t="s">
        <v>16</v>
      </c>
      <c r="B15" s="88" t="s">
        <v>17</v>
      </c>
      <c r="C15" s="91" t="s">
        <v>11</v>
      </c>
      <c r="D15" s="8" t="s">
        <v>12</v>
      </c>
      <c r="E15" s="9">
        <v>45</v>
      </c>
      <c r="F15" s="10">
        <v>44.1</v>
      </c>
    </row>
    <row r="16" spans="1:6" x14ac:dyDescent="0.25">
      <c r="A16" s="86"/>
      <c r="B16" s="89"/>
      <c r="C16" s="92"/>
      <c r="D16" s="11" t="s">
        <v>13</v>
      </c>
      <c r="E16" s="12">
        <v>45</v>
      </c>
      <c r="F16" s="13">
        <v>44.1</v>
      </c>
    </row>
    <row r="17" spans="1:6" x14ac:dyDescent="0.25">
      <c r="A17" s="86"/>
      <c r="B17" s="89"/>
      <c r="C17" s="92"/>
      <c r="D17" s="11" t="s">
        <v>14</v>
      </c>
      <c r="E17" s="12">
        <v>45</v>
      </c>
      <c r="F17" s="13">
        <v>44.1</v>
      </c>
    </row>
    <row r="18" spans="1:6" ht="15.75" thickBot="1" x14ac:dyDescent="0.3">
      <c r="A18" s="87"/>
      <c r="B18" s="90"/>
      <c r="C18" s="93"/>
      <c r="D18" s="14" t="s">
        <v>15</v>
      </c>
      <c r="E18" s="15">
        <f>(E15+E16+E17)/3</f>
        <v>45</v>
      </c>
      <c r="F18" s="16">
        <f>(F15+F16+F17)/3</f>
        <v>44.1</v>
      </c>
    </row>
    <row r="19" spans="1:6" x14ac:dyDescent="0.25">
      <c r="A19" s="85" t="s">
        <v>18</v>
      </c>
      <c r="B19" s="88" t="s">
        <v>19</v>
      </c>
      <c r="C19" s="91" t="s">
        <v>11</v>
      </c>
      <c r="D19" s="8" t="s">
        <v>12</v>
      </c>
      <c r="E19" s="9">
        <v>90</v>
      </c>
      <c r="F19" s="10">
        <v>95.2</v>
      </c>
    </row>
    <row r="20" spans="1:6" x14ac:dyDescent="0.25">
      <c r="A20" s="86"/>
      <c r="B20" s="89"/>
      <c r="C20" s="92"/>
      <c r="D20" s="11" t="s">
        <v>13</v>
      </c>
      <c r="E20" s="12">
        <v>90</v>
      </c>
      <c r="F20" s="13">
        <v>95.2</v>
      </c>
    </row>
    <row r="21" spans="1:6" x14ac:dyDescent="0.25">
      <c r="A21" s="86"/>
      <c r="B21" s="89"/>
      <c r="C21" s="92"/>
      <c r="D21" s="11" t="s">
        <v>14</v>
      </c>
      <c r="E21" s="12">
        <v>90</v>
      </c>
      <c r="F21" s="13">
        <v>95.2</v>
      </c>
    </row>
    <row r="22" spans="1:6" ht="15.75" thickBot="1" x14ac:dyDescent="0.3">
      <c r="A22" s="87"/>
      <c r="B22" s="90"/>
      <c r="C22" s="93"/>
      <c r="D22" s="14" t="s">
        <v>15</v>
      </c>
      <c r="E22" s="15">
        <f>(E19+E20+E21)/3</f>
        <v>90</v>
      </c>
      <c r="F22" s="16">
        <f>(F19+F20+F21)/3</f>
        <v>95.2</v>
      </c>
    </row>
    <row r="23" spans="1:6" x14ac:dyDescent="0.25">
      <c r="A23" s="85" t="s">
        <v>20</v>
      </c>
      <c r="B23" s="88" t="s">
        <v>21</v>
      </c>
      <c r="C23" s="91" t="s">
        <v>11</v>
      </c>
      <c r="D23" s="8" t="s">
        <v>12</v>
      </c>
      <c r="E23" s="9">
        <v>135</v>
      </c>
      <c r="F23" s="10">
        <v>132.9</v>
      </c>
    </row>
    <row r="24" spans="1:6" x14ac:dyDescent="0.25">
      <c r="A24" s="86"/>
      <c r="B24" s="89"/>
      <c r="C24" s="92"/>
      <c r="D24" s="11" t="s">
        <v>13</v>
      </c>
      <c r="E24" s="12">
        <v>135</v>
      </c>
      <c r="F24" s="13">
        <v>132.9</v>
      </c>
    </row>
    <row r="25" spans="1:6" x14ac:dyDescent="0.25">
      <c r="A25" s="86"/>
      <c r="B25" s="89"/>
      <c r="C25" s="92"/>
      <c r="D25" s="11" t="s">
        <v>14</v>
      </c>
      <c r="E25" s="12">
        <v>135</v>
      </c>
      <c r="F25" s="13">
        <v>132.9</v>
      </c>
    </row>
    <row r="26" spans="1:6" ht="15.75" thickBot="1" x14ac:dyDescent="0.3">
      <c r="A26" s="87"/>
      <c r="B26" s="90"/>
      <c r="C26" s="93"/>
      <c r="D26" s="14" t="s">
        <v>15</v>
      </c>
      <c r="E26" s="15">
        <f>(E23+E24+E25)/3</f>
        <v>135</v>
      </c>
      <c r="F26" s="16">
        <f>(F23+F24+F25)/3</f>
        <v>132.9</v>
      </c>
    </row>
    <row r="27" spans="1:6" ht="15" customHeight="1" x14ac:dyDescent="0.25">
      <c r="A27" s="85" t="s">
        <v>22</v>
      </c>
      <c r="B27" s="88" t="s">
        <v>23</v>
      </c>
      <c r="C27" s="91" t="s">
        <v>11</v>
      </c>
      <c r="D27" s="8" t="s">
        <v>12</v>
      </c>
      <c r="E27" s="9">
        <v>180</v>
      </c>
      <c r="F27" s="10">
        <v>175.3</v>
      </c>
    </row>
    <row r="28" spans="1:6" x14ac:dyDescent="0.25">
      <c r="A28" s="86"/>
      <c r="B28" s="89"/>
      <c r="C28" s="92"/>
      <c r="D28" s="11" t="s">
        <v>13</v>
      </c>
      <c r="E28" s="12">
        <v>180</v>
      </c>
      <c r="F28" s="13">
        <v>175.3</v>
      </c>
    </row>
    <row r="29" spans="1:6" x14ac:dyDescent="0.25">
      <c r="A29" s="86"/>
      <c r="B29" s="89"/>
      <c r="C29" s="92"/>
      <c r="D29" s="11" t="s">
        <v>14</v>
      </c>
      <c r="E29" s="12">
        <v>180</v>
      </c>
      <c r="F29" s="13">
        <v>175.3</v>
      </c>
    </row>
    <row r="30" spans="1:6" ht="15.75" thickBot="1" x14ac:dyDescent="0.3">
      <c r="A30" s="87"/>
      <c r="B30" s="90"/>
      <c r="C30" s="93"/>
      <c r="D30" s="14" t="s">
        <v>15</v>
      </c>
      <c r="E30" s="15">
        <f>(E27+E28+E29)/3</f>
        <v>180</v>
      </c>
      <c r="F30" s="16">
        <f>(F27+F28+F29)/3</f>
        <v>175.30000000000004</v>
      </c>
    </row>
    <row r="31" spans="1:6" ht="15" customHeight="1" x14ac:dyDescent="0.25">
      <c r="A31" s="85" t="s">
        <v>24</v>
      </c>
      <c r="B31" s="88" t="s">
        <v>25</v>
      </c>
      <c r="C31" s="91" t="s">
        <v>11</v>
      </c>
      <c r="D31" s="8" t="s">
        <v>12</v>
      </c>
      <c r="E31" s="9">
        <v>225</v>
      </c>
      <c r="F31" s="10">
        <v>221.7</v>
      </c>
    </row>
    <row r="32" spans="1:6" x14ac:dyDescent="0.25">
      <c r="A32" s="86"/>
      <c r="B32" s="89"/>
      <c r="C32" s="92"/>
      <c r="D32" s="11" t="s">
        <v>13</v>
      </c>
      <c r="E32" s="12">
        <v>225</v>
      </c>
      <c r="F32" s="13">
        <v>221.7</v>
      </c>
    </row>
    <row r="33" spans="1:6" x14ac:dyDescent="0.25">
      <c r="A33" s="86"/>
      <c r="B33" s="89"/>
      <c r="C33" s="92"/>
      <c r="D33" s="11" t="s">
        <v>14</v>
      </c>
      <c r="E33" s="12">
        <v>225</v>
      </c>
      <c r="F33" s="13">
        <v>221.7</v>
      </c>
    </row>
    <row r="34" spans="1:6" ht="15.75" thickBot="1" x14ac:dyDescent="0.3">
      <c r="A34" s="87"/>
      <c r="B34" s="90"/>
      <c r="C34" s="93"/>
      <c r="D34" s="14" t="s">
        <v>15</v>
      </c>
      <c r="E34" s="15">
        <f>(E31+E32+E33)/3</f>
        <v>225</v>
      </c>
      <c r="F34" s="16">
        <f>(F31+F32+F33)/3</f>
        <v>221.69999999999996</v>
      </c>
    </row>
    <row r="35" spans="1:6" ht="15" customHeight="1" x14ac:dyDescent="0.25">
      <c r="A35" s="85" t="s">
        <v>26</v>
      </c>
      <c r="B35" s="88" t="s">
        <v>27</v>
      </c>
      <c r="C35" s="91" t="s">
        <v>11</v>
      </c>
      <c r="D35" s="8" t="s">
        <v>12</v>
      </c>
      <c r="E35" s="9">
        <v>270</v>
      </c>
      <c r="F35" s="10">
        <v>268</v>
      </c>
    </row>
    <row r="36" spans="1:6" x14ac:dyDescent="0.25">
      <c r="A36" s="86"/>
      <c r="B36" s="89"/>
      <c r="C36" s="92"/>
      <c r="D36" s="11" t="s">
        <v>13</v>
      </c>
      <c r="E36" s="12">
        <v>270</v>
      </c>
      <c r="F36" s="13">
        <v>268</v>
      </c>
    </row>
    <row r="37" spans="1:6" x14ac:dyDescent="0.25">
      <c r="A37" s="86"/>
      <c r="B37" s="89"/>
      <c r="C37" s="92"/>
      <c r="D37" s="11" t="s">
        <v>14</v>
      </c>
      <c r="E37" s="12">
        <v>270</v>
      </c>
      <c r="F37" s="13">
        <v>268</v>
      </c>
    </row>
    <row r="38" spans="1:6" ht="15.75" thickBot="1" x14ac:dyDescent="0.3">
      <c r="A38" s="87"/>
      <c r="B38" s="90"/>
      <c r="C38" s="93"/>
      <c r="D38" s="14" t="s">
        <v>15</v>
      </c>
      <c r="E38" s="15">
        <f>(E35+E36+E37)/3</f>
        <v>270</v>
      </c>
      <c r="F38" s="16">
        <f>(F35+F36+F37)/3</f>
        <v>268</v>
      </c>
    </row>
    <row r="39" spans="1:6" ht="15" customHeight="1" x14ac:dyDescent="0.25">
      <c r="A39" s="85" t="s">
        <v>28</v>
      </c>
      <c r="B39" s="88" t="s">
        <v>29</v>
      </c>
      <c r="C39" s="91" t="s">
        <v>11</v>
      </c>
      <c r="D39" s="8" t="s">
        <v>12</v>
      </c>
      <c r="E39" s="9">
        <v>315</v>
      </c>
      <c r="F39" s="10">
        <v>314.7</v>
      </c>
    </row>
    <row r="40" spans="1:6" x14ac:dyDescent="0.25">
      <c r="A40" s="86"/>
      <c r="B40" s="89"/>
      <c r="C40" s="92"/>
      <c r="D40" s="11" t="s">
        <v>13</v>
      </c>
      <c r="E40" s="12">
        <v>315</v>
      </c>
      <c r="F40" s="13">
        <v>314.7</v>
      </c>
    </row>
    <row r="41" spans="1:6" x14ac:dyDescent="0.25">
      <c r="A41" s="86"/>
      <c r="B41" s="89"/>
      <c r="C41" s="92"/>
      <c r="D41" s="11" t="s">
        <v>14</v>
      </c>
      <c r="E41" s="12">
        <v>315</v>
      </c>
      <c r="F41" s="13">
        <v>314.7</v>
      </c>
    </row>
    <row r="42" spans="1:6" ht="15.75" thickBot="1" x14ac:dyDescent="0.3">
      <c r="A42" s="87"/>
      <c r="B42" s="90"/>
      <c r="C42" s="93"/>
      <c r="D42" s="14" t="s">
        <v>15</v>
      </c>
      <c r="E42" s="17">
        <f>(E39+E40+E41)/3</f>
        <v>315</v>
      </c>
      <c r="F42" s="18">
        <f>(F39+F40+F41)/3</f>
        <v>314.7</v>
      </c>
    </row>
    <row r="43" spans="1:6" x14ac:dyDescent="0.25">
      <c r="A43" s="3" t="s">
        <v>3</v>
      </c>
    </row>
  </sheetData>
  <sheetProtection algorithmName="SHA-512" hashValue="bxjOXtcl55FWUpeWO4rqBUsqvGYqo7yYH+PeGTmL/+9ieJV2MU2c90Vb9lheoBBYuKHCxVPWp8tM1xyBrQtbMQ==" saltValue="a9HNMWRgg5eFHfnh09p9yQ==" spinCount="100000" sheet="1" objects="1" scenarios="1"/>
  <protectedRanges>
    <protectedRange sqref="E11:F13 E15:F17 E19:F21 E23:F25 E27:F29 E31:F33 E35:F37 E39:F41" name="Zonă3"/>
    <protectedRange sqref="E11:F13 E15:F17 E19:F21 E23:F25 E27:F29 E31:F33 E35:F37 E39:F41" name="Zonă1"/>
    <protectedRange sqref="E11:F13 E15:F17 E19:F21 E23:F25 E27:F29 E31:F33 E35:F37 E39:F41" name="Zonă2"/>
  </protectedRanges>
  <mergeCells count="27">
    <mergeCell ref="A6:F6"/>
    <mergeCell ref="A8:D10"/>
    <mergeCell ref="E8:F8"/>
    <mergeCell ref="A11:A14"/>
    <mergeCell ref="B11:B14"/>
    <mergeCell ref="C11:C14"/>
    <mergeCell ref="A15:A18"/>
    <mergeCell ref="B15:B18"/>
    <mergeCell ref="C15:C18"/>
    <mergeCell ref="A19:A22"/>
    <mergeCell ref="B19:B22"/>
    <mergeCell ref="C19:C22"/>
    <mergeCell ref="A23:A26"/>
    <mergeCell ref="B23:B26"/>
    <mergeCell ref="C23:C26"/>
    <mergeCell ref="A27:A30"/>
    <mergeCell ref="B27:B30"/>
    <mergeCell ref="C27:C30"/>
    <mergeCell ref="A39:A42"/>
    <mergeCell ref="B39:B42"/>
    <mergeCell ref="C39:C42"/>
    <mergeCell ref="A31:A34"/>
    <mergeCell ref="B31:B34"/>
    <mergeCell ref="C31:C34"/>
    <mergeCell ref="A35:A38"/>
    <mergeCell ref="B35:B38"/>
    <mergeCell ref="C35:C38"/>
  </mergeCells>
  <pageMargins left="0.25" right="0.25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L20"/>
  <sheetViews>
    <sheetView zoomScaleNormal="100" workbookViewId="0"/>
  </sheetViews>
  <sheetFormatPr defaultRowHeight="15" x14ac:dyDescent="0.25"/>
  <cols>
    <col min="1" max="2" width="9.140625" style="20"/>
    <col min="3" max="7" width="14.7109375" style="20" customWidth="1"/>
    <col min="8" max="16384" width="9.140625" style="20"/>
  </cols>
  <sheetData>
    <row r="1" spans="1:12" ht="23.25" x14ac:dyDescent="0.35">
      <c r="A1" s="19" t="s">
        <v>0</v>
      </c>
      <c r="B1" s="19"/>
    </row>
    <row r="2" spans="1:12" x14ac:dyDescent="0.25">
      <c r="A2" s="21" t="s">
        <v>1</v>
      </c>
      <c r="B2" s="21"/>
    </row>
    <row r="4" spans="1:12" ht="20.25" thickBot="1" x14ac:dyDescent="0.35">
      <c r="A4" s="22" t="s">
        <v>30</v>
      </c>
      <c r="B4" s="22"/>
      <c r="C4" s="22"/>
      <c r="D4" s="22"/>
      <c r="E4" s="22"/>
      <c r="F4" s="23"/>
    </row>
    <row r="5" spans="1:12" ht="15.75" thickTop="1" x14ac:dyDescent="0.25"/>
    <row r="6" spans="1:12" x14ac:dyDescent="0.25">
      <c r="A6" s="94" t="s">
        <v>5</v>
      </c>
      <c r="B6" s="94"/>
      <c r="C6" s="94"/>
      <c r="D6" s="94"/>
      <c r="E6" s="94"/>
      <c r="F6" s="94"/>
      <c r="G6" s="94"/>
    </row>
    <row r="7" spans="1:12" ht="15.75" thickBot="1" x14ac:dyDescent="0.3"/>
    <row r="8" spans="1:12" ht="15.75" thickTop="1" x14ac:dyDescent="0.25">
      <c r="A8" s="95" t="s">
        <v>6</v>
      </c>
      <c r="B8" s="98"/>
      <c r="C8" s="107" t="s">
        <v>44</v>
      </c>
      <c r="D8" s="111"/>
      <c r="E8" s="111"/>
      <c r="F8" s="111"/>
      <c r="G8" s="108"/>
    </row>
    <row r="9" spans="1:12" ht="60" x14ac:dyDescent="0.25">
      <c r="A9" s="99"/>
      <c r="B9" s="102"/>
      <c r="C9" s="24" t="s">
        <v>46</v>
      </c>
      <c r="D9" s="25" t="s">
        <v>47</v>
      </c>
      <c r="E9" s="25" t="s">
        <v>45</v>
      </c>
      <c r="F9" s="25" t="s">
        <v>48</v>
      </c>
      <c r="G9" s="26" t="s">
        <v>31</v>
      </c>
      <c r="H9" s="2"/>
      <c r="I9" s="2"/>
      <c r="J9" s="2"/>
      <c r="K9" s="2"/>
      <c r="L9" s="2"/>
    </row>
    <row r="10" spans="1:12" ht="30" x14ac:dyDescent="0.25">
      <c r="A10" s="103"/>
      <c r="B10" s="106"/>
      <c r="C10" s="27" t="s">
        <v>7</v>
      </c>
      <c r="D10" s="28" t="s">
        <v>7</v>
      </c>
      <c r="E10" s="28" t="s">
        <v>81</v>
      </c>
      <c r="F10" s="28" t="s">
        <v>42</v>
      </c>
      <c r="G10" s="29" t="s">
        <v>43</v>
      </c>
      <c r="H10" s="2"/>
      <c r="I10" s="2"/>
      <c r="J10" s="2"/>
      <c r="K10" s="2"/>
      <c r="L10" s="2"/>
    </row>
    <row r="11" spans="1:12" ht="15.75" thickBot="1" x14ac:dyDescent="0.3">
      <c r="A11" s="109"/>
      <c r="B11" s="110"/>
      <c r="C11" s="30" t="s">
        <v>8</v>
      </c>
      <c r="D11" s="31" t="s">
        <v>8</v>
      </c>
      <c r="E11" s="31" t="s">
        <v>8</v>
      </c>
      <c r="F11" s="31" t="s">
        <v>8</v>
      </c>
      <c r="G11" s="32" t="s">
        <v>8</v>
      </c>
    </row>
    <row r="12" spans="1:12" x14ac:dyDescent="0.25">
      <c r="A12" s="82" t="s">
        <v>9</v>
      </c>
      <c r="B12" s="33" t="s">
        <v>10</v>
      </c>
      <c r="C12" s="34">
        <f>'Initial Data'!E14</f>
        <v>0</v>
      </c>
      <c r="D12" s="36">
        <f>'Initial Data'!F14</f>
        <v>1.3</v>
      </c>
      <c r="E12" s="36">
        <f>C12-D12</f>
        <v>-1.3</v>
      </c>
      <c r="F12" s="35">
        <v>-1.2</v>
      </c>
      <c r="G12" s="37">
        <f>E12+F12</f>
        <v>-2.5</v>
      </c>
    </row>
    <row r="13" spans="1:12" x14ac:dyDescent="0.25">
      <c r="A13" s="38" t="s">
        <v>16</v>
      </c>
      <c r="B13" s="11" t="s">
        <v>17</v>
      </c>
      <c r="C13" s="39">
        <f>'Initial Data'!E18</f>
        <v>45</v>
      </c>
      <c r="D13" s="41">
        <f>'Initial Data'!F18</f>
        <v>44.1</v>
      </c>
      <c r="E13" s="41">
        <f t="shared" ref="E13:E19" si="0">C13-D13</f>
        <v>0.89999999999999858</v>
      </c>
      <c r="F13" s="40">
        <v>0.2</v>
      </c>
      <c r="G13" s="42">
        <f t="shared" ref="G13:G19" si="1">E13+F13</f>
        <v>1.0999999999999985</v>
      </c>
    </row>
    <row r="14" spans="1:12" x14ac:dyDescent="0.25">
      <c r="A14" s="83" t="s">
        <v>18</v>
      </c>
      <c r="B14" s="43" t="s">
        <v>19</v>
      </c>
      <c r="C14" s="39">
        <f>'Initial Data'!E22</f>
        <v>90</v>
      </c>
      <c r="D14" s="41">
        <f>'Initial Data'!F22</f>
        <v>95.2</v>
      </c>
      <c r="E14" s="41">
        <f t="shared" si="0"/>
        <v>-5.2000000000000028</v>
      </c>
      <c r="F14" s="40">
        <v>0.6</v>
      </c>
      <c r="G14" s="42">
        <f t="shared" si="1"/>
        <v>-4.6000000000000032</v>
      </c>
    </row>
    <row r="15" spans="1:12" x14ac:dyDescent="0.25">
      <c r="A15" s="83" t="s">
        <v>20</v>
      </c>
      <c r="B15" s="43" t="s">
        <v>21</v>
      </c>
      <c r="C15" s="39">
        <f>'Initial Data'!E26</f>
        <v>135</v>
      </c>
      <c r="D15" s="41">
        <f>'Initial Data'!F26</f>
        <v>132.9</v>
      </c>
      <c r="E15" s="41">
        <f>C15-D15</f>
        <v>2.0999999999999943</v>
      </c>
      <c r="F15" s="40">
        <v>1.4</v>
      </c>
      <c r="G15" s="42">
        <f t="shared" si="1"/>
        <v>3.4999999999999942</v>
      </c>
    </row>
    <row r="16" spans="1:12" x14ac:dyDescent="0.25">
      <c r="A16" s="83" t="s">
        <v>22</v>
      </c>
      <c r="B16" s="43" t="s">
        <v>23</v>
      </c>
      <c r="C16" s="39">
        <f>'Initial Data'!E30</f>
        <v>180</v>
      </c>
      <c r="D16" s="41">
        <f>'Initial Data'!F30</f>
        <v>175.30000000000004</v>
      </c>
      <c r="E16" s="41">
        <f t="shared" si="0"/>
        <v>4.6999999999999602</v>
      </c>
      <c r="F16" s="40">
        <v>0</v>
      </c>
      <c r="G16" s="42">
        <f t="shared" si="1"/>
        <v>4.6999999999999602</v>
      </c>
    </row>
    <row r="17" spans="1:7" x14ac:dyDescent="0.25">
      <c r="A17" s="83" t="s">
        <v>24</v>
      </c>
      <c r="B17" s="43" t="s">
        <v>25</v>
      </c>
      <c r="C17" s="39">
        <f>'Initial Data'!E34</f>
        <v>225</v>
      </c>
      <c r="D17" s="41">
        <f>'Initial Data'!F34</f>
        <v>221.69999999999996</v>
      </c>
      <c r="E17" s="41">
        <f t="shared" si="0"/>
        <v>3.3000000000000398</v>
      </c>
      <c r="F17" s="40">
        <v>0</v>
      </c>
      <c r="G17" s="42">
        <f t="shared" si="1"/>
        <v>3.3000000000000398</v>
      </c>
    </row>
    <row r="18" spans="1:7" x14ac:dyDescent="0.25">
      <c r="A18" s="83" t="s">
        <v>26</v>
      </c>
      <c r="B18" s="43" t="s">
        <v>27</v>
      </c>
      <c r="C18" s="39">
        <f>'Initial Data'!E38</f>
        <v>270</v>
      </c>
      <c r="D18" s="41">
        <f>'Initial Data'!F38</f>
        <v>268</v>
      </c>
      <c r="E18" s="41">
        <f t="shared" si="0"/>
        <v>2</v>
      </c>
      <c r="F18" s="40">
        <v>0</v>
      </c>
      <c r="G18" s="42">
        <f t="shared" si="1"/>
        <v>2</v>
      </c>
    </row>
    <row r="19" spans="1:7" ht="15.75" thickBot="1" x14ac:dyDescent="0.3">
      <c r="A19" s="84" t="s">
        <v>28</v>
      </c>
      <c r="B19" s="44" t="s">
        <v>29</v>
      </c>
      <c r="C19" s="45">
        <f>'Initial Data'!E42</f>
        <v>315</v>
      </c>
      <c r="D19" s="47">
        <f>'Initial Data'!F42</f>
        <v>314.7</v>
      </c>
      <c r="E19" s="47">
        <f t="shared" si="0"/>
        <v>0.30000000000001137</v>
      </c>
      <c r="F19" s="46">
        <v>0</v>
      </c>
      <c r="G19" s="48">
        <f t="shared" si="1"/>
        <v>0.30000000000001137</v>
      </c>
    </row>
    <row r="20" spans="1:7" x14ac:dyDescent="0.25">
      <c r="A20" s="21" t="s">
        <v>3</v>
      </c>
    </row>
  </sheetData>
  <sheetProtection algorithmName="SHA-512" hashValue="hOK9K1TtIKv82Nj/3vYxoMhE8s0D3xiMoH+PEontivh3y9K7e7XteSuXM/WUEC8N8ULslAAeZlRnGA5oPKC8zg==" saltValue="Tk3/5Yt3aiIJ6vrX+WKoHA==" spinCount="100000" sheet="1" objects="1" scenarios="1"/>
  <protectedRanges>
    <protectedRange sqref="F12:F19" name="Zonă2"/>
  </protectedRanges>
  <mergeCells count="3">
    <mergeCell ref="A6:G6"/>
    <mergeCell ref="A8:B11"/>
    <mergeCell ref="C8:G8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1"/>
  <sheetViews>
    <sheetView workbookViewId="0"/>
  </sheetViews>
  <sheetFormatPr defaultRowHeight="15" x14ac:dyDescent="0.25"/>
  <cols>
    <col min="1" max="16384" width="9.140625" style="20"/>
  </cols>
  <sheetData>
    <row r="1" spans="1:10" ht="23.25" x14ac:dyDescent="0.35">
      <c r="A1" s="19" t="s">
        <v>0</v>
      </c>
    </row>
    <row r="2" spans="1:10" x14ac:dyDescent="0.25">
      <c r="A2" s="21" t="s">
        <v>1</v>
      </c>
      <c r="F2" s="49"/>
      <c r="H2" s="49"/>
    </row>
    <row r="3" spans="1:10" ht="23.25" x14ac:dyDescent="0.35">
      <c r="A3" s="118" t="s">
        <v>32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5.75" thickBot="1" x14ac:dyDescent="0.3">
      <c r="A4" s="119" t="s">
        <v>5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x14ac:dyDescent="0.25">
      <c r="A5" s="50" t="s">
        <v>33</v>
      </c>
      <c r="B5" s="120" t="s">
        <v>82</v>
      </c>
      <c r="C5" s="120"/>
      <c r="D5" s="120"/>
      <c r="E5" s="120"/>
      <c r="F5" s="51" t="s">
        <v>34</v>
      </c>
      <c r="G5" s="120" t="s">
        <v>82</v>
      </c>
      <c r="H5" s="120"/>
      <c r="I5" s="120"/>
      <c r="J5" s="121"/>
    </row>
    <row r="6" spans="1:10" x14ac:dyDescent="0.25">
      <c r="A6" s="52" t="s">
        <v>35</v>
      </c>
      <c r="B6" s="122" t="s">
        <v>82</v>
      </c>
      <c r="C6" s="122"/>
      <c r="D6" s="122"/>
      <c r="E6" s="122"/>
      <c r="F6" s="53" t="s">
        <v>36</v>
      </c>
      <c r="G6" s="132" t="s">
        <v>82</v>
      </c>
      <c r="H6" s="133"/>
      <c r="I6" s="133"/>
      <c r="J6" s="134"/>
    </row>
    <row r="7" spans="1:10" ht="15.75" thickBot="1" x14ac:dyDescent="0.3">
      <c r="A7" s="54" t="s">
        <v>37</v>
      </c>
      <c r="B7" s="123" t="s">
        <v>82</v>
      </c>
      <c r="C7" s="123"/>
      <c r="D7" s="123"/>
      <c r="E7" s="123"/>
      <c r="F7" s="55" t="s">
        <v>38</v>
      </c>
      <c r="G7" s="135" t="s">
        <v>82</v>
      </c>
      <c r="H7" s="136"/>
      <c r="I7" s="136"/>
      <c r="J7" s="137"/>
    </row>
    <row r="8" spans="1:10" ht="21" customHeight="1" thickBot="1" x14ac:dyDescent="0.3">
      <c r="A8" s="56" t="s">
        <v>6</v>
      </c>
      <c r="B8" s="57" t="s">
        <v>39</v>
      </c>
      <c r="C8" s="112"/>
      <c r="D8" s="112"/>
      <c r="E8" s="112"/>
      <c r="F8" s="112"/>
      <c r="G8" s="112"/>
      <c r="H8" s="112"/>
      <c r="I8" s="112"/>
      <c r="J8" s="113"/>
    </row>
    <row r="9" spans="1:10" x14ac:dyDescent="0.25">
      <c r="A9" s="50">
        <v>0</v>
      </c>
      <c r="B9" s="78">
        <f>Calculations!G12</f>
        <v>-2.5</v>
      </c>
      <c r="C9" s="58"/>
      <c r="D9" s="59"/>
      <c r="E9" s="59"/>
      <c r="F9" s="59"/>
      <c r="G9" s="59"/>
      <c r="H9" s="59"/>
      <c r="I9" s="59"/>
      <c r="J9" s="60"/>
    </row>
    <row r="10" spans="1:10" x14ac:dyDescent="0.25">
      <c r="A10" s="61">
        <v>10</v>
      </c>
      <c r="B10" s="79">
        <f>(($B$14-$B$9)/4.5)+B9</f>
        <v>-1.7000000000000002</v>
      </c>
      <c r="C10" s="62"/>
      <c r="D10" s="63"/>
      <c r="E10" s="63"/>
      <c r="F10" s="63"/>
      <c r="G10" s="63"/>
      <c r="H10" s="63"/>
      <c r="I10" s="63"/>
      <c r="J10" s="64"/>
    </row>
    <row r="11" spans="1:10" x14ac:dyDescent="0.25">
      <c r="A11" s="61">
        <v>20</v>
      </c>
      <c r="B11" s="79">
        <f t="shared" ref="B11:B13" si="0">(($B$14-$B$9)/4.5)+B10</f>
        <v>-0.90000000000000047</v>
      </c>
      <c r="C11" s="62"/>
      <c r="D11" s="63"/>
      <c r="E11" s="63"/>
      <c r="F11" s="63"/>
      <c r="G11" s="63"/>
      <c r="H11" s="63"/>
      <c r="I11" s="63"/>
      <c r="J11" s="64"/>
    </row>
    <row r="12" spans="1:10" x14ac:dyDescent="0.25">
      <c r="A12" s="61">
        <v>30</v>
      </c>
      <c r="B12" s="79">
        <f t="shared" si="0"/>
        <v>-0.10000000000000075</v>
      </c>
      <c r="C12" s="62"/>
      <c r="D12" s="63"/>
      <c r="E12" s="63"/>
      <c r="F12" s="63"/>
      <c r="G12" s="63"/>
      <c r="H12" s="63"/>
      <c r="I12" s="63"/>
      <c r="J12" s="64"/>
    </row>
    <row r="13" spans="1:10" x14ac:dyDescent="0.25">
      <c r="A13" s="65">
        <v>40</v>
      </c>
      <c r="B13" s="79">
        <f t="shared" si="0"/>
        <v>0.69999999999999896</v>
      </c>
      <c r="C13" s="62"/>
      <c r="D13" s="63"/>
      <c r="E13" s="63"/>
      <c r="F13" s="63"/>
      <c r="G13" s="63"/>
      <c r="H13" s="63"/>
      <c r="I13" s="63"/>
      <c r="J13" s="64"/>
    </row>
    <row r="14" spans="1:10" x14ac:dyDescent="0.25">
      <c r="A14" s="66">
        <v>45</v>
      </c>
      <c r="B14" s="80">
        <f>Calculations!G13</f>
        <v>1.0999999999999985</v>
      </c>
      <c r="C14" s="62"/>
      <c r="D14" s="63"/>
      <c r="E14" s="63"/>
      <c r="F14" s="63"/>
      <c r="G14" s="63"/>
      <c r="H14" s="63"/>
      <c r="I14" s="63"/>
      <c r="J14" s="64"/>
    </row>
    <row r="15" spans="1:10" x14ac:dyDescent="0.25">
      <c r="A15" s="61">
        <v>50</v>
      </c>
      <c r="B15" s="79">
        <f>(($B$19-$B$14)/4.5)+B14</f>
        <v>-0.16666666666666852</v>
      </c>
      <c r="C15" s="62"/>
      <c r="D15" s="63"/>
      <c r="E15" s="63"/>
      <c r="F15" s="63"/>
      <c r="G15" s="63"/>
      <c r="H15" s="63"/>
      <c r="I15" s="63"/>
      <c r="J15" s="64"/>
    </row>
    <row r="16" spans="1:10" x14ac:dyDescent="0.25">
      <c r="A16" s="61">
        <v>60</v>
      </c>
      <c r="B16" s="79">
        <f t="shared" ref="B16:B18" si="1">(($B$19-$B$14)/4.5)+B15</f>
        <v>-1.4333333333333356</v>
      </c>
      <c r="C16" s="62"/>
      <c r="D16" s="63"/>
      <c r="E16" s="63"/>
      <c r="F16" s="63"/>
      <c r="G16" s="63"/>
      <c r="H16" s="63"/>
      <c r="I16" s="63"/>
      <c r="J16" s="64"/>
    </row>
    <row r="17" spans="1:10" x14ac:dyDescent="0.25">
      <c r="A17" s="61">
        <v>70</v>
      </c>
      <c r="B17" s="79">
        <f t="shared" si="1"/>
        <v>-2.7000000000000028</v>
      </c>
      <c r="C17" s="62"/>
      <c r="D17" s="63"/>
      <c r="E17" s="63"/>
      <c r="F17" s="63"/>
      <c r="G17" s="63"/>
      <c r="H17" s="63"/>
      <c r="I17" s="63"/>
      <c r="J17" s="64"/>
    </row>
    <row r="18" spans="1:10" x14ac:dyDescent="0.25">
      <c r="A18" s="65">
        <v>80</v>
      </c>
      <c r="B18" s="79">
        <f t="shared" si="1"/>
        <v>-3.9666666666666699</v>
      </c>
      <c r="C18" s="62"/>
      <c r="D18" s="63"/>
      <c r="E18" s="63"/>
      <c r="F18" s="63"/>
      <c r="G18" s="63"/>
      <c r="H18" s="63"/>
      <c r="I18" s="63"/>
      <c r="J18" s="64"/>
    </row>
    <row r="19" spans="1:10" x14ac:dyDescent="0.25">
      <c r="A19" s="52">
        <v>90</v>
      </c>
      <c r="B19" s="80">
        <f>Calculations!G14</f>
        <v>-4.6000000000000032</v>
      </c>
      <c r="C19" s="62"/>
      <c r="D19" s="63"/>
      <c r="E19" s="63"/>
      <c r="F19" s="63"/>
      <c r="G19" s="63"/>
      <c r="H19" s="63"/>
      <c r="I19" s="63"/>
      <c r="J19" s="64"/>
    </row>
    <row r="20" spans="1:10" x14ac:dyDescent="0.25">
      <c r="A20" s="61">
        <v>100</v>
      </c>
      <c r="B20" s="79">
        <f>(($B$24-$B$19)/4.5)+B19</f>
        <v>-2.8000000000000034</v>
      </c>
      <c r="C20" s="62"/>
      <c r="D20" s="63"/>
      <c r="E20" s="63"/>
      <c r="F20" s="63"/>
      <c r="G20" s="63"/>
      <c r="H20" s="63"/>
      <c r="I20" s="63"/>
      <c r="J20" s="64"/>
    </row>
    <row r="21" spans="1:10" x14ac:dyDescent="0.25">
      <c r="A21" s="61">
        <v>110</v>
      </c>
      <c r="B21" s="79">
        <f t="shared" ref="B21:B23" si="2">(($B$24-$B$19)/4.5)+B20</f>
        <v>-1.0000000000000038</v>
      </c>
      <c r="C21" s="62"/>
      <c r="D21" s="63"/>
      <c r="E21" s="63"/>
      <c r="F21" s="63"/>
      <c r="G21" s="63"/>
      <c r="H21" s="63"/>
      <c r="I21" s="63"/>
      <c r="J21" s="64"/>
    </row>
    <row r="22" spans="1:10" x14ac:dyDescent="0.25">
      <c r="A22" s="65">
        <v>120</v>
      </c>
      <c r="B22" s="79">
        <f t="shared" si="2"/>
        <v>0.79999999999999583</v>
      </c>
      <c r="C22" s="62"/>
      <c r="D22" s="63"/>
      <c r="E22" s="63"/>
      <c r="F22" s="63"/>
      <c r="G22" s="63"/>
      <c r="H22" s="63"/>
      <c r="I22" s="63"/>
      <c r="J22" s="64"/>
    </row>
    <row r="23" spans="1:10" x14ac:dyDescent="0.25">
      <c r="A23" s="61">
        <v>130</v>
      </c>
      <c r="B23" s="79">
        <f t="shared" si="2"/>
        <v>2.5999999999999952</v>
      </c>
      <c r="C23" s="62"/>
      <c r="D23" s="63"/>
      <c r="E23" s="63"/>
      <c r="F23" s="63"/>
      <c r="G23" s="63"/>
      <c r="H23" s="63"/>
      <c r="I23" s="63"/>
      <c r="J23" s="64"/>
    </row>
    <row r="24" spans="1:10" x14ac:dyDescent="0.25">
      <c r="A24" s="52">
        <v>135</v>
      </c>
      <c r="B24" s="80">
        <f>Calculations!G15</f>
        <v>3.4999999999999942</v>
      </c>
      <c r="C24" s="62"/>
      <c r="D24" s="63"/>
      <c r="E24" s="63"/>
      <c r="F24" s="63"/>
      <c r="G24" s="63"/>
      <c r="H24" s="63"/>
      <c r="I24" s="63"/>
      <c r="J24" s="64"/>
    </row>
    <row r="25" spans="1:10" x14ac:dyDescent="0.25">
      <c r="A25" s="61">
        <v>140</v>
      </c>
      <c r="B25" s="79">
        <f>(($B$29-$B$24)/4.5)+B24</f>
        <v>3.7666666666666533</v>
      </c>
      <c r="C25" s="62"/>
      <c r="D25" s="63"/>
      <c r="E25" s="63"/>
      <c r="F25" s="63"/>
      <c r="G25" s="63"/>
      <c r="H25" s="63"/>
      <c r="I25" s="63"/>
      <c r="J25" s="64"/>
    </row>
    <row r="26" spans="1:10" x14ac:dyDescent="0.25">
      <c r="A26" s="61">
        <v>150</v>
      </c>
      <c r="B26" s="79">
        <f t="shared" ref="B26:B28" si="3">(($B$29-$B$24)/4.5)+B25</f>
        <v>4.0333333333333128</v>
      </c>
      <c r="C26" s="62"/>
      <c r="D26" s="63"/>
      <c r="E26" s="63"/>
      <c r="F26" s="63"/>
      <c r="G26" s="63"/>
      <c r="H26" s="63"/>
      <c r="I26" s="63"/>
      <c r="J26" s="64"/>
    </row>
    <row r="27" spans="1:10" x14ac:dyDescent="0.25">
      <c r="A27" s="65">
        <v>160</v>
      </c>
      <c r="B27" s="79">
        <f t="shared" si="3"/>
        <v>4.2999999999999723</v>
      </c>
      <c r="C27" s="62"/>
      <c r="D27" s="63"/>
      <c r="E27" s="63"/>
      <c r="F27" s="63"/>
      <c r="G27" s="63"/>
      <c r="H27" s="63"/>
      <c r="I27" s="63"/>
      <c r="J27" s="64"/>
    </row>
    <row r="28" spans="1:10" x14ac:dyDescent="0.25">
      <c r="A28" s="61">
        <v>170</v>
      </c>
      <c r="B28" s="79">
        <f t="shared" si="3"/>
        <v>4.5666666666666318</v>
      </c>
      <c r="C28" s="62"/>
      <c r="D28" s="63"/>
      <c r="E28" s="63"/>
      <c r="F28" s="63"/>
      <c r="G28" s="63"/>
      <c r="H28" s="63"/>
      <c r="I28" s="63"/>
      <c r="J28" s="64"/>
    </row>
    <row r="29" spans="1:10" x14ac:dyDescent="0.25">
      <c r="A29" s="66">
        <v>180</v>
      </c>
      <c r="B29" s="80">
        <f>Calculations!G16</f>
        <v>4.6999999999999602</v>
      </c>
      <c r="C29" s="62"/>
      <c r="D29" s="63"/>
      <c r="E29" s="63"/>
      <c r="F29" s="63"/>
      <c r="G29" s="63"/>
      <c r="H29" s="63"/>
      <c r="I29" s="63"/>
      <c r="J29" s="64"/>
    </row>
    <row r="30" spans="1:10" x14ac:dyDescent="0.25">
      <c r="A30" s="61">
        <v>190</v>
      </c>
      <c r="B30" s="79">
        <f>(($B$34-$B$29)/4.5)+B29</f>
        <v>4.3888888888888671</v>
      </c>
      <c r="C30" s="62"/>
      <c r="D30" s="63"/>
      <c r="E30" s="63"/>
      <c r="F30" s="63"/>
      <c r="G30" s="63"/>
      <c r="H30" s="63"/>
      <c r="I30" s="63"/>
      <c r="J30" s="64"/>
    </row>
    <row r="31" spans="1:10" x14ac:dyDescent="0.25">
      <c r="A31" s="61">
        <v>200</v>
      </c>
      <c r="B31" s="79">
        <f t="shared" ref="B31:B33" si="4">(($B$34-$B$29)/4.5)+B30</f>
        <v>4.0777777777777739</v>
      </c>
      <c r="C31" s="62"/>
      <c r="D31" s="63"/>
      <c r="E31" s="63"/>
      <c r="F31" s="63"/>
      <c r="G31" s="63"/>
      <c r="H31" s="63"/>
      <c r="I31" s="63"/>
      <c r="J31" s="64"/>
    </row>
    <row r="32" spans="1:10" x14ac:dyDescent="0.25">
      <c r="A32" s="61">
        <v>210</v>
      </c>
      <c r="B32" s="79">
        <f t="shared" si="4"/>
        <v>3.7666666666666804</v>
      </c>
      <c r="C32" s="62"/>
      <c r="D32" s="63"/>
      <c r="E32" s="63"/>
      <c r="F32" s="63"/>
      <c r="G32" s="63"/>
      <c r="H32" s="63"/>
      <c r="I32" s="63"/>
      <c r="J32" s="64"/>
    </row>
    <row r="33" spans="1:10" x14ac:dyDescent="0.25">
      <c r="A33" s="65">
        <v>220</v>
      </c>
      <c r="B33" s="79">
        <f t="shared" si="4"/>
        <v>3.4555555555555868</v>
      </c>
      <c r="C33" s="62"/>
      <c r="D33" s="63"/>
      <c r="E33" s="63"/>
      <c r="F33" s="63"/>
      <c r="G33" s="63"/>
      <c r="H33" s="63"/>
      <c r="I33" s="63"/>
      <c r="J33" s="64"/>
    </row>
    <row r="34" spans="1:10" x14ac:dyDescent="0.25">
      <c r="A34" s="66">
        <v>225</v>
      </c>
      <c r="B34" s="80">
        <f>Calculations!G17</f>
        <v>3.3000000000000398</v>
      </c>
      <c r="C34" s="62"/>
      <c r="D34" s="63"/>
      <c r="E34" s="63"/>
      <c r="F34" s="63"/>
      <c r="G34" s="63"/>
      <c r="H34" s="63"/>
      <c r="I34" s="63"/>
      <c r="J34" s="64"/>
    </row>
    <row r="35" spans="1:10" x14ac:dyDescent="0.25">
      <c r="A35" s="61">
        <v>230</v>
      </c>
      <c r="B35" s="79">
        <f>(($B$39-$B$34)/4.5)+B34</f>
        <v>3.0111111111111422</v>
      </c>
      <c r="C35" s="62"/>
      <c r="D35" s="63"/>
      <c r="E35" s="63"/>
      <c r="F35" s="63"/>
      <c r="G35" s="63"/>
      <c r="H35" s="63"/>
      <c r="I35" s="63"/>
      <c r="J35" s="64"/>
    </row>
    <row r="36" spans="1:10" x14ac:dyDescent="0.25">
      <c r="A36" s="61">
        <v>240</v>
      </c>
      <c r="B36" s="79">
        <f t="shared" ref="B36:B38" si="5">(($B$39-$B$34)/4.5)+B35</f>
        <v>2.7222222222222445</v>
      </c>
      <c r="C36" s="62"/>
      <c r="D36" s="63"/>
      <c r="E36" s="63"/>
      <c r="F36" s="63"/>
      <c r="G36" s="63"/>
      <c r="H36" s="63"/>
      <c r="I36" s="63"/>
      <c r="J36" s="64"/>
    </row>
    <row r="37" spans="1:10" x14ac:dyDescent="0.25">
      <c r="A37" s="61">
        <v>250</v>
      </c>
      <c r="B37" s="79">
        <f t="shared" si="5"/>
        <v>2.4333333333333469</v>
      </c>
      <c r="C37" s="62"/>
      <c r="D37" s="63"/>
      <c r="E37" s="63"/>
      <c r="F37" s="63"/>
      <c r="G37" s="63"/>
      <c r="H37" s="63"/>
      <c r="I37" s="63"/>
      <c r="J37" s="64"/>
    </row>
    <row r="38" spans="1:10" x14ac:dyDescent="0.25">
      <c r="A38" s="65">
        <v>260</v>
      </c>
      <c r="B38" s="79">
        <f t="shared" si="5"/>
        <v>2.1444444444444493</v>
      </c>
      <c r="C38" s="62"/>
      <c r="D38" s="63"/>
      <c r="E38" s="63"/>
      <c r="F38" s="63"/>
      <c r="G38" s="63"/>
      <c r="H38" s="63"/>
      <c r="I38" s="63"/>
      <c r="J38" s="64"/>
    </row>
    <row r="39" spans="1:10" x14ac:dyDescent="0.25">
      <c r="A39" s="52">
        <v>270</v>
      </c>
      <c r="B39" s="80">
        <f>Calculations!G18</f>
        <v>2</v>
      </c>
      <c r="C39" s="62"/>
      <c r="D39" s="63"/>
      <c r="E39" s="63"/>
      <c r="F39" s="63"/>
      <c r="G39" s="63"/>
      <c r="H39" s="63"/>
      <c r="I39" s="63"/>
      <c r="J39" s="64"/>
    </row>
    <row r="40" spans="1:10" x14ac:dyDescent="0.25">
      <c r="A40" s="61">
        <v>280</v>
      </c>
      <c r="B40" s="79">
        <f>(($B$44-$B$39)/4.5)+B39</f>
        <v>1.6222222222222247</v>
      </c>
      <c r="C40" s="62"/>
      <c r="D40" s="63"/>
      <c r="E40" s="63"/>
      <c r="F40" s="63"/>
      <c r="G40" s="63"/>
      <c r="H40" s="63"/>
      <c r="I40" s="63"/>
      <c r="J40" s="64"/>
    </row>
    <row r="41" spans="1:10" x14ac:dyDescent="0.25">
      <c r="A41" s="61">
        <v>290</v>
      </c>
      <c r="B41" s="79">
        <f t="shared" ref="B41:B43" si="6">(($B$44-$B$39)/4.5)+B40</f>
        <v>1.2444444444444493</v>
      </c>
      <c r="C41" s="62"/>
      <c r="D41" s="63"/>
      <c r="E41" s="63"/>
      <c r="F41" s="63"/>
      <c r="G41" s="63"/>
      <c r="H41" s="63"/>
      <c r="I41" s="63"/>
      <c r="J41" s="64"/>
    </row>
    <row r="42" spans="1:10" x14ac:dyDescent="0.25">
      <c r="A42" s="65">
        <v>300</v>
      </c>
      <c r="B42" s="79">
        <f t="shared" si="6"/>
        <v>0.86666666666667402</v>
      </c>
      <c r="C42" s="62"/>
      <c r="D42" s="63"/>
      <c r="E42" s="63"/>
      <c r="F42" s="63"/>
      <c r="G42" s="63"/>
      <c r="H42" s="63"/>
      <c r="I42" s="63"/>
      <c r="J42" s="64"/>
    </row>
    <row r="43" spans="1:10" x14ac:dyDescent="0.25">
      <c r="A43" s="61">
        <v>310</v>
      </c>
      <c r="B43" s="79">
        <f t="shared" si="6"/>
        <v>0.48888888888889875</v>
      </c>
      <c r="C43" s="62"/>
      <c r="D43" s="63"/>
      <c r="E43" s="63"/>
      <c r="F43" s="63"/>
      <c r="G43" s="63"/>
      <c r="H43" s="63"/>
      <c r="I43" s="63"/>
      <c r="J43" s="64"/>
    </row>
    <row r="44" spans="1:10" x14ac:dyDescent="0.25">
      <c r="A44" s="52">
        <v>315</v>
      </c>
      <c r="B44" s="80">
        <f>Calculations!G19</f>
        <v>0.30000000000001137</v>
      </c>
      <c r="C44" s="62"/>
      <c r="D44" s="63"/>
      <c r="E44" s="63"/>
      <c r="F44" s="63"/>
      <c r="G44" s="63"/>
      <c r="H44" s="63"/>
      <c r="I44" s="63"/>
      <c r="J44" s="64"/>
    </row>
    <row r="45" spans="1:10" x14ac:dyDescent="0.25">
      <c r="A45" s="61">
        <v>320</v>
      </c>
      <c r="B45" s="79">
        <f>(($B$9-$B$44)/4.5)+B44</f>
        <v>-0.32222222222221342</v>
      </c>
      <c r="C45" s="62"/>
      <c r="D45" s="63"/>
      <c r="E45" s="63"/>
      <c r="F45" s="63"/>
      <c r="G45" s="63"/>
      <c r="H45" s="63"/>
      <c r="I45" s="63"/>
      <c r="J45" s="64"/>
    </row>
    <row r="46" spans="1:10" x14ac:dyDescent="0.25">
      <c r="A46" s="61">
        <v>330</v>
      </c>
      <c r="B46" s="79">
        <f t="shared" ref="B46:B48" si="7">(($B$9-$B$44)/4.5)+B45</f>
        <v>-0.9444444444444382</v>
      </c>
      <c r="C46" s="62"/>
      <c r="D46" s="63"/>
      <c r="E46" s="63"/>
      <c r="F46" s="63"/>
      <c r="G46" s="63"/>
      <c r="H46" s="63"/>
      <c r="I46" s="63"/>
      <c r="J46" s="64"/>
    </row>
    <row r="47" spans="1:10" x14ac:dyDescent="0.25">
      <c r="A47" s="65">
        <v>340</v>
      </c>
      <c r="B47" s="79">
        <f t="shared" si="7"/>
        <v>-1.5666666666666629</v>
      </c>
      <c r="C47" s="62"/>
      <c r="D47" s="63"/>
      <c r="E47" s="63"/>
      <c r="F47" s="63"/>
      <c r="G47" s="63"/>
      <c r="H47" s="63"/>
      <c r="I47" s="63"/>
      <c r="J47" s="64"/>
    </row>
    <row r="48" spans="1:10" ht="15.75" thickBot="1" x14ac:dyDescent="0.3">
      <c r="A48" s="67">
        <v>350</v>
      </c>
      <c r="B48" s="81">
        <f t="shared" si="7"/>
        <v>-2.1888888888888878</v>
      </c>
      <c r="C48" s="68"/>
      <c r="D48" s="69"/>
      <c r="E48" s="69"/>
      <c r="F48" s="69"/>
      <c r="G48" s="69"/>
      <c r="H48" s="69"/>
      <c r="I48" s="69"/>
      <c r="J48" s="70"/>
    </row>
    <row r="49" spans="1:10" ht="15.75" thickBot="1" x14ac:dyDescent="0.3">
      <c r="A49" s="71" t="s">
        <v>3</v>
      </c>
      <c r="B49" s="72"/>
      <c r="C49" s="72"/>
      <c r="D49" s="72"/>
      <c r="E49" s="72"/>
      <c r="F49" s="72"/>
      <c r="G49" s="72"/>
      <c r="H49" s="72"/>
      <c r="I49" s="72"/>
      <c r="J49" s="72"/>
    </row>
    <row r="50" spans="1:10" ht="15.75" thickBot="1" x14ac:dyDescent="0.3">
      <c r="A50" s="73" t="s">
        <v>40</v>
      </c>
      <c r="B50" s="74"/>
      <c r="C50" s="74"/>
      <c r="D50" s="75"/>
      <c r="E50" s="114"/>
      <c r="F50" s="115"/>
      <c r="G50" s="115"/>
      <c r="H50" s="115"/>
      <c r="I50" s="115"/>
      <c r="J50" s="116"/>
    </row>
    <row r="51" spans="1:10" x14ac:dyDescent="0.25">
      <c r="A51" s="72"/>
      <c r="B51" s="72"/>
      <c r="C51" s="72"/>
      <c r="D51" s="72"/>
      <c r="E51" s="117" t="s">
        <v>41</v>
      </c>
      <c r="F51" s="117"/>
      <c r="G51" s="117"/>
      <c r="H51" s="117"/>
      <c r="I51" s="117"/>
      <c r="J51" s="117"/>
    </row>
  </sheetData>
  <sheetProtection algorithmName="SHA-512" hashValue="+dN0iuNTR6fGUTrOo9EFqilUiaa+PtNxtSWLT27/An3gWEPPJQ91udmW28mcFqm2Kj10kinfxa5zktjNtlkpJA==" saltValue="5YcbnrToK5rR9REGZjNoGA==" spinCount="100000" sheet="1" objects="1" scenarios="1"/>
  <protectedRanges>
    <protectedRange sqref="E50:J50" name="Zonă2"/>
    <protectedRange sqref="B5:E7 G5:J7 E50:J50" name="Zonă1"/>
  </protectedRanges>
  <mergeCells count="11">
    <mergeCell ref="C8:J8"/>
    <mergeCell ref="E50:J50"/>
    <mergeCell ref="E51:J51"/>
    <mergeCell ref="G6:J6"/>
    <mergeCell ref="A3:J3"/>
    <mergeCell ref="A4:J4"/>
    <mergeCell ref="B5:E5"/>
    <mergeCell ref="G5:J5"/>
    <mergeCell ref="B6:E6"/>
    <mergeCell ref="B7:E7"/>
    <mergeCell ref="G7:J7"/>
  </mergeCells>
  <pageMargins left="0.25" right="0.25" top="0.25" bottom="0.75" header="0.3" footer="0.3"/>
  <pageSetup paperSize="9" orientation="portrait" horizontalDpi="150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Introduction</vt:lpstr>
      <vt:lpstr>Initial Data</vt:lpstr>
      <vt:lpstr>Calculations</vt:lpstr>
      <vt:lpstr>Deviations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2016-11-22T18:04:17Z</cp:lastPrinted>
  <dcterms:created xsi:type="dcterms:W3CDTF">2016-11-21T15:40:32Z</dcterms:created>
  <dcterms:modified xsi:type="dcterms:W3CDTF">2016-11-23T11:58:09Z</dcterms:modified>
</cp:coreProperties>
</file>