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me3gGkxkDUqMKEtb/GifyjTJfO20k+y1fTQ35bmOHYw8VpFbcs4pooJH0uUFFHxYr1aUaXzFy1Orl/HByxJM5A==" workbookSaltValue="k4JNBwJVycsTMCakPGMiBQ==" workbookSpinCount="100000" lockStructure="1"/>
  <bookViews>
    <workbookView xWindow="0" yWindow="0" windowWidth="20460" windowHeight="7650"/>
  </bookViews>
  <sheets>
    <sheet name="Introduction" sheetId="1" r:id="rId1"/>
    <sheet name="Compass Deviation" sheetId="2" r:id="rId2"/>
    <sheet name="Deviations Table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N13" i="2" s="1"/>
  <c r="N15" i="2" s="1"/>
  <c r="M12" i="2"/>
  <c r="M13" i="2" s="1"/>
  <c r="M15" i="2" s="1"/>
  <c r="L12" i="2"/>
  <c r="L13" i="2" s="1"/>
  <c r="L15" i="2" s="1"/>
  <c r="K12" i="2"/>
  <c r="K13" i="2" s="1"/>
  <c r="K15" i="2" s="1"/>
  <c r="J12" i="2"/>
  <c r="J13" i="2" s="1"/>
  <c r="J15" i="2" s="1"/>
  <c r="I12" i="2"/>
  <c r="I13" i="2" s="1"/>
  <c r="I15" i="2" s="1"/>
  <c r="H12" i="2"/>
  <c r="H13" i="2" s="1"/>
  <c r="H15" i="2" s="1"/>
  <c r="G12" i="2"/>
  <c r="G13" i="2" s="1"/>
  <c r="G15" i="2" s="1"/>
  <c r="B44" i="3" l="1"/>
  <c r="B39" i="3"/>
  <c r="B34" i="3"/>
  <c r="B29" i="3"/>
  <c r="B24" i="3"/>
  <c r="B19" i="3"/>
  <c r="B14" i="3"/>
  <c r="B9" i="3"/>
  <c r="B45" i="3" l="1"/>
  <c r="B46" i="3" s="1"/>
  <c r="B47" i="3" s="1"/>
  <c r="B48" i="3" s="1"/>
  <c r="B30" i="3"/>
  <c r="B31" i="3" s="1"/>
  <c r="B32" i="3" s="1"/>
  <c r="B33" i="3" s="1"/>
  <c r="B15" i="3"/>
  <c r="B16" i="3" s="1"/>
  <c r="B17" i="3" s="1"/>
  <c r="B18" i="3" s="1"/>
  <c r="B35" i="3"/>
  <c r="B36" i="3" s="1"/>
  <c r="B37" i="3" s="1"/>
  <c r="B38" i="3" s="1"/>
  <c r="B25" i="3"/>
  <c r="B26" i="3" s="1"/>
  <c r="B27" i="3" s="1"/>
  <c r="B28" i="3" s="1"/>
  <c r="B10" i="3"/>
  <c r="B11" i="3" s="1"/>
  <c r="B12" i="3" s="1"/>
  <c r="B13" i="3" s="1"/>
  <c r="B20" i="3"/>
  <c r="B21" i="3" s="1"/>
  <c r="B22" i="3" s="1"/>
  <c r="B23" i="3" s="1"/>
  <c r="B40" i="3"/>
  <c r="B41" i="3" s="1"/>
  <c r="B42" i="3" s="1"/>
  <c r="B43" i="3" s="1"/>
</calcChain>
</file>

<file path=xl/comments1.xml><?xml version="1.0" encoding="utf-8"?>
<comments xmlns="http://schemas.openxmlformats.org/spreadsheetml/2006/main">
  <authors>
    <author>Sorin Stamate</author>
  </authors>
  <commentLis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156.</t>
        </r>
      </text>
    </comment>
    <comment ref="A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Observed from shore to ship</t>
        </r>
      </text>
    </comment>
    <comment ref="A1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Observed from ship to shore</t>
        </r>
      </text>
    </comment>
  </commentList>
</comments>
</file>

<file path=xl/sharedStrings.xml><?xml version="1.0" encoding="utf-8"?>
<sst xmlns="http://schemas.openxmlformats.org/spreadsheetml/2006/main" count="100" uniqueCount="70">
  <si>
    <t>Flag Gaff</t>
  </si>
  <si>
    <t>Maritime Navigation using Excel</t>
  </si>
  <si>
    <t>(CB)</t>
  </si>
  <si>
    <t>(MB)</t>
  </si>
  <si>
    <t>dev</t>
  </si>
  <si>
    <t>=</t>
  </si>
  <si>
    <t>where:</t>
  </si>
  <si>
    <t>(dev)</t>
  </si>
  <si>
    <t>compass deviation</t>
  </si>
  <si>
    <t>MB rev  -  CB</t>
  </si>
  <si>
    <t>(MB rev)</t>
  </si>
  <si>
    <t>reverse magnetic bearing:</t>
  </si>
  <si>
    <t>MB rev</t>
  </si>
  <si>
    <r>
      <t>MB  +  180</t>
    </r>
    <r>
      <rPr>
        <b/>
        <sz val="11"/>
        <color theme="1"/>
        <rFont val="Calibri"/>
        <family val="2"/>
        <charset val="238"/>
      </rPr>
      <t>°</t>
    </r>
  </si>
  <si>
    <t>If,</t>
  </si>
  <si>
    <t>&gt;</t>
  </si>
  <si>
    <t>Then,</t>
  </si>
  <si>
    <r>
      <t>(MB  +  180</t>
    </r>
    <r>
      <rPr>
        <b/>
        <sz val="11"/>
        <color theme="1"/>
        <rFont val="Calibri"/>
        <family val="2"/>
        <charset val="238"/>
      </rPr>
      <t>°)  - 360°</t>
    </r>
  </si>
  <si>
    <r>
      <t>(MB  +  180</t>
    </r>
    <r>
      <rPr>
        <b/>
        <sz val="11"/>
        <color theme="1"/>
        <rFont val="Calibri"/>
        <family val="2"/>
        <charset val="238"/>
      </rPr>
      <t>°)</t>
    </r>
  </si>
  <si>
    <t>compass bearing: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</si>
  <si>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</si>
  <si>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observed from shore to ship</t>
  </si>
  <si>
    <t>observed from ship to shore</t>
  </si>
  <si>
    <t>Compass Deviation:</t>
  </si>
  <si>
    <t>(To be filled only in YELLOW cells)</t>
  </si>
  <si>
    <r>
      <t xml:space="preserve">8 Courses </t>
    </r>
    <r>
      <rPr>
        <b/>
        <sz val="11"/>
        <color theme="1"/>
        <rFont val="Calibri"/>
        <family val="2"/>
        <charset val="238"/>
      </rPr>
      <t>→</t>
    </r>
  </si>
  <si>
    <t>N</t>
  </si>
  <si>
    <t>NE</t>
  </si>
  <si>
    <t>E</t>
  </si>
  <si>
    <t>SE</t>
  </si>
  <si>
    <t>S</t>
  </si>
  <si>
    <t>SW</t>
  </si>
  <si>
    <t>W</t>
  </si>
  <si>
    <t>NW</t>
  </si>
  <si>
    <t>Compass Deviation</t>
  </si>
  <si>
    <t>Deviation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</si>
  <si>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</si>
  <si>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Magnetic Bearing</t>
  </si>
  <si>
    <t>Compass Bearing</t>
  </si>
  <si>
    <t>TABLE OF COMPASS DEVIATION</t>
  </si>
  <si>
    <t>SHIP:</t>
  </si>
  <si>
    <t>Place of:</t>
  </si>
  <si>
    <t>DATE:</t>
  </si>
  <si>
    <t>Variation:</t>
  </si>
  <si>
    <t>TIME:</t>
  </si>
  <si>
    <t>Compass:</t>
  </si>
  <si>
    <t>Course</t>
  </si>
  <si>
    <t>Full Name &amp; Signature of Surveyor:</t>
  </si>
  <si>
    <t>(Name, Surname, Signature, Stamp)</t>
  </si>
  <si>
    <t>Reverse Magnetic Bearing</t>
  </si>
  <si>
    <r>
      <t xml:space="preserve"> +  180</t>
    </r>
    <r>
      <rPr>
        <b/>
        <sz val="11"/>
        <color theme="1"/>
        <rFont val="Calibri"/>
        <family val="2"/>
        <charset val="238"/>
      </rPr>
      <t>°</t>
    </r>
  </si>
  <si>
    <r>
      <t>If (MB rev)&gt;360</t>
    </r>
    <r>
      <rPr>
        <b/>
        <sz val="11"/>
        <color theme="1"/>
        <rFont val="Calibri"/>
        <family val="2"/>
        <charset val="238"/>
      </rPr>
      <t>°, then (MB+180°)-360°</t>
    </r>
  </si>
  <si>
    <t>DETERMINING THE COMPASS DEVIATION USING RECIPROCAL BEARINGS</t>
  </si>
  <si>
    <t>Two observers:</t>
  </si>
  <si>
    <t>the positions of the two observers to be mutually visible</t>
  </si>
  <si>
    <t>Ashore:</t>
  </si>
  <si>
    <t>On board:</t>
  </si>
  <si>
    <t>Principle of practice:</t>
  </si>
  <si>
    <t>It simultaneously observes:</t>
  </si>
  <si>
    <t>compass bearing from ship to shore:</t>
  </si>
  <si>
    <t>magnetic bearing from shore to ship:</t>
  </si>
  <si>
    <t>The bearing from shore to ship is influenced only by terrestrial magnetism</t>
  </si>
  <si>
    <t>Is obtained the compass deviation by making the difference between the 2 bearings:</t>
  </si>
  <si>
    <t>an observer with a magnetic compass and a alidade</t>
  </si>
  <si>
    <t>second observer with a magnetic compass and a alidade</t>
  </si>
  <si>
    <t>+ 180</t>
  </si>
  <si>
    <t>dev=(MB+180)-CB</t>
  </si>
  <si>
    <t>magnetic bearing:</t>
  </si>
  <si>
    <t>So,</t>
  </si>
  <si>
    <r>
      <t>360</t>
    </r>
    <r>
      <rPr>
        <b/>
        <sz val="11"/>
        <color theme="1"/>
        <rFont val="Calibri"/>
        <family val="2"/>
        <charset val="238"/>
      </rPr>
      <t>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</si>
</sst>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27" xfId="0" applyFont="1" applyFill="1" applyBorder="1" applyProtection="1">
      <protection hidden="1"/>
    </xf>
    <xf numFmtId="0" fontId="4" fillId="3" borderId="28" xfId="0" applyFont="1" applyFill="1" applyBorder="1" applyProtection="1">
      <protection hidden="1"/>
    </xf>
    <xf numFmtId="0" fontId="4" fillId="3" borderId="14" xfId="0" applyFont="1" applyFill="1" applyBorder="1" applyProtection="1">
      <protection hidden="1"/>
    </xf>
    <xf numFmtId="0" fontId="4" fillId="3" borderId="15" xfId="0" applyFont="1" applyFill="1" applyBorder="1" applyProtection="1">
      <protection hidden="1"/>
    </xf>
    <xf numFmtId="0" fontId="4" fillId="3" borderId="20" xfId="0" applyFont="1" applyFill="1" applyBorder="1" applyProtection="1">
      <protection hidden="1"/>
    </xf>
    <xf numFmtId="0" fontId="4" fillId="3" borderId="21" xfId="0" applyFont="1" applyFill="1" applyBorder="1" applyProtection="1"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4" fillId="3" borderId="29" xfId="0" applyFont="1" applyFill="1" applyBorder="1" applyAlignment="1" applyProtection="1">
      <alignment horizontal="center"/>
      <protection hidden="1"/>
    </xf>
    <xf numFmtId="164" fontId="4" fillId="0" borderId="29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0" fillId="3" borderId="14" xfId="0" applyFill="1" applyBorder="1" applyProtection="1">
      <protection hidden="1"/>
    </xf>
    <xf numFmtId="164" fontId="0" fillId="0" borderId="17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7" xfId="0" applyBorder="1" applyProtection="1">
      <protection hidden="1"/>
    </xf>
    <xf numFmtId="0" fontId="0" fillId="3" borderId="11" xfId="0" applyFill="1" applyBorder="1" applyProtection="1">
      <protection hidden="1"/>
    </xf>
    <xf numFmtId="0" fontId="4" fillId="3" borderId="11" xfId="0" applyFont="1" applyFill="1" applyBorder="1" applyProtection="1">
      <protection hidden="1"/>
    </xf>
    <xf numFmtId="164" fontId="4" fillId="0" borderId="17" xfId="0" applyNumberFormat="1" applyFont="1" applyBorder="1" applyProtection="1">
      <protection hidden="1"/>
    </xf>
    <xf numFmtId="0" fontId="0" fillId="3" borderId="20" xfId="0" applyFill="1" applyBorder="1" applyProtection="1">
      <protection hidden="1"/>
    </xf>
    <xf numFmtId="164" fontId="0" fillId="0" borderId="23" xfId="0" applyNumberFormat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3" xfId="0" applyBorder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4" fillId="3" borderId="32" xfId="0" applyFont="1" applyFill="1" applyBorder="1" applyAlignment="1" applyProtection="1">
      <alignment horizontal="center"/>
      <protection hidden="1"/>
    </xf>
    <xf numFmtId="0" fontId="4" fillId="3" borderId="33" xfId="0" applyFont="1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0" borderId="0" xfId="3" applyBorder="1" applyAlignment="1" applyProtection="1">
      <alignment horizontal="center"/>
      <protection hidden="1"/>
    </xf>
    <xf numFmtId="0" fontId="0" fillId="4" borderId="16" xfId="0" applyFill="1" applyBorder="1" applyAlignment="1" applyProtection="1">
      <alignment horizontal="left"/>
      <protection hidden="1"/>
    </xf>
    <xf numFmtId="0" fontId="0" fillId="4" borderId="30" xfId="0" applyFill="1" applyBorder="1" applyAlignment="1" applyProtection="1">
      <alignment horizontal="left"/>
      <protection hidden="1"/>
    </xf>
    <xf numFmtId="0" fontId="0" fillId="4" borderId="19" xfId="0" applyFill="1" applyBorder="1" applyAlignment="1" applyProtection="1">
      <alignment horizontal="left"/>
      <protection hidden="1"/>
    </xf>
    <xf numFmtId="0" fontId="7" fillId="0" borderId="0" xfId="1" applyFont="1" applyAlignment="1" applyProtection="1">
      <alignment horizontal="center"/>
      <protection hidden="1"/>
    </xf>
    <xf numFmtId="0" fontId="3" fillId="0" borderId="26" xfId="3" applyBorder="1" applyAlignment="1" applyProtection="1">
      <alignment horizontal="center"/>
      <protection hidden="1"/>
    </xf>
    <xf numFmtId="0" fontId="0" fillId="4" borderId="28" xfId="0" applyFill="1" applyBorder="1" applyAlignment="1" applyProtection="1">
      <alignment horizontal="left"/>
      <protection hidden="1"/>
    </xf>
    <xf numFmtId="0" fontId="0" fillId="4" borderId="29" xfId="0" applyFill="1" applyBorder="1" applyAlignment="1" applyProtection="1">
      <alignment horizontal="left"/>
      <protection hidden="1"/>
    </xf>
    <xf numFmtId="0" fontId="0" fillId="4" borderId="15" xfId="0" applyFill="1" applyBorder="1" applyAlignment="1" applyProtection="1">
      <alignment horizontal="left"/>
      <protection hidden="1"/>
    </xf>
    <xf numFmtId="0" fontId="0" fillId="4" borderId="21" xfId="0" applyFill="1" applyBorder="1" applyAlignment="1" applyProtection="1">
      <alignment horizontal="left"/>
      <protection hidden="1"/>
    </xf>
    <xf numFmtId="0" fontId="0" fillId="4" borderId="22" xfId="0" applyFill="1" applyBorder="1" applyAlignment="1" applyProtection="1">
      <alignment horizontal="left"/>
      <protection hidden="1"/>
    </xf>
    <xf numFmtId="0" fontId="0" fillId="4" borderId="31" xfId="0" applyFill="1" applyBorder="1" applyAlignment="1" applyProtection="1">
      <alignment horizontal="left"/>
      <protection hidden="1"/>
    </xf>
    <xf numFmtId="0" fontId="0" fillId="4" borderId="25" xfId="0" applyFill="1" applyBorder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2" fillId="0" borderId="1" xfId="2" applyProtection="1">
      <protection hidden="1"/>
    </xf>
    <xf numFmtId="0" fontId="3" fillId="0" borderId="0" xfId="3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4" fillId="3" borderId="36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3" borderId="37" xfId="0" applyFont="1" applyFill="1" applyBorder="1" applyProtection="1">
      <protection hidden="1"/>
    </xf>
    <xf numFmtId="0" fontId="4" fillId="3" borderId="38" xfId="0" applyFont="1" applyFill="1" applyBorder="1" applyProtection="1">
      <protection hidden="1"/>
    </xf>
    <xf numFmtId="0" fontId="4" fillId="3" borderId="39" xfId="0" applyFont="1" applyFill="1" applyBorder="1" applyProtection="1">
      <protection hidden="1"/>
    </xf>
    <xf numFmtId="0" fontId="4" fillId="0" borderId="11" xfId="0" applyFont="1" applyFill="1" applyBorder="1" applyAlignment="1" applyProtection="1">
      <alignment horizontal="left"/>
      <protection hidden="1"/>
    </xf>
    <xf numFmtId="0" fontId="4" fillId="0" borderId="12" xfId="0" applyFont="1" applyFill="1" applyBorder="1" applyAlignment="1" applyProtection="1">
      <alignment horizontal="left"/>
      <protection hidden="1"/>
    </xf>
    <xf numFmtId="0" fontId="4" fillId="0" borderId="13" xfId="0" applyFont="1" applyFill="1" applyBorder="1" applyAlignment="1" applyProtection="1">
      <alignment horizontal="left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164" fontId="0" fillId="4" borderId="15" xfId="0" applyNumberFormat="1" applyFill="1" applyBorder="1" applyProtection="1">
      <protection hidden="1"/>
    </xf>
    <xf numFmtId="0" fontId="4" fillId="0" borderId="14" xfId="0" applyFont="1" applyFill="1" applyBorder="1" applyAlignment="1" applyProtection="1">
      <alignment horizontal="left"/>
      <protection hidden="1"/>
    </xf>
    <xf numFmtId="0" fontId="4" fillId="0" borderId="15" xfId="0" applyFont="1" applyFill="1" applyBorder="1" applyAlignment="1" applyProtection="1">
      <alignment horizontal="left"/>
      <protection hidden="1"/>
    </xf>
    <xf numFmtId="0" fontId="4" fillId="0" borderId="16" xfId="0" applyFont="1" applyFill="1" applyBorder="1" applyAlignment="1" applyProtection="1">
      <alignment horizontal="left"/>
      <protection hidden="1"/>
    </xf>
    <xf numFmtId="49" fontId="4" fillId="2" borderId="14" xfId="0" applyNumberFormat="1" applyFont="1" applyFill="1" applyBorder="1" applyAlignment="1" applyProtection="1">
      <alignment horizontal="center"/>
      <protection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4" fillId="0" borderId="35" xfId="0" applyFont="1" applyFill="1" applyBorder="1" applyAlignment="1" applyProtection="1">
      <alignment horizontal="left"/>
      <protection hidden="1"/>
    </xf>
    <xf numFmtId="0" fontId="4" fillId="0" borderId="30" xfId="0" applyFont="1" applyFill="1" applyBorder="1" applyAlignment="1" applyProtection="1">
      <alignment horizontal="left"/>
      <protection hidden="1"/>
    </xf>
    <xf numFmtId="0" fontId="4" fillId="0" borderId="19" xfId="0" applyFont="1" applyFill="1" applyBorder="1" applyAlignment="1" applyProtection="1">
      <alignment horizontal="left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64" fontId="0" fillId="0" borderId="15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0" fontId="4" fillId="5" borderId="20" xfId="0" applyFont="1" applyFill="1" applyBorder="1" applyAlignment="1" applyProtection="1">
      <alignment horizontal="left"/>
      <protection hidden="1"/>
    </xf>
    <xf numFmtId="0" fontId="4" fillId="5" borderId="21" xfId="0" applyFont="1" applyFill="1" applyBorder="1" applyAlignment="1" applyProtection="1">
      <alignment horizontal="left"/>
      <protection hidden="1"/>
    </xf>
    <xf numFmtId="0" fontId="4" fillId="5" borderId="22" xfId="0" applyFont="1" applyFill="1" applyBorder="1" applyAlignment="1" applyProtection="1">
      <alignment horizontal="left"/>
      <protection hidden="1"/>
    </xf>
    <xf numFmtId="0" fontId="4" fillId="5" borderId="20" xfId="0" applyFont="1" applyFill="1" applyBorder="1" applyAlignment="1" applyProtection="1">
      <alignment horizontal="center"/>
      <protection hidden="1"/>
    </xf>
    <xf numFmtId="0" fontId="4" fillId="5" borderId="22" xfId="0" applyFont="1" applyFill="1" applyBorder="1" applyAlignment="1" applyProtection="1">
      <alignment horizontal="center"/>
      <protection hidden="1"/>
    </xf>
    <xf numFmtId="164" fontId="0" fillId="5" borderId="15" xfId="0" applyNumberFormat="1" applyFill="1" applyBorder="1" applyProtection="1"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Table'!$B$9:$B$48</c:f>
              <c:numCache>
                <c:formatCode>0.0</c:formatCode>
                <c:ptCount val="40"/>
                <c:pt idx="0">
                  <c:v>-1.8000000000000114</c:v>
                </c:pt>
                <c:pt idx="1">
                  <c:v>-1.4000000000000088</c:v>
                </c:pt>
                <c:pt idx="2">
                  <c:v>-1.0000000000000062</c:v>
                </c:pt>
                <c:pt idx="3">
                  <c:v>-0.60000000000000364</c:v>
                </c:pt>
                <c:pt idx="4">
                  <c:v>-0.20000000000000112</c:v>
                </c:pt>
                <c:pt idx="5">
                  <c:v>0</c:v>
                </c:pt>
                <c:pt idx="6">
                  <c:v>-0.5111111111111073</c:v>
                </c:pt>
                <c:pt idx="7">
                  <c:v>-1.0222222222222146</c:v>
                </c:pt>
                <c:pt idx="8">
                  <c:v>-1.5333333333333219</c:v>
                </c:pt>
                <c:pt idx="9">
                  <c:v>-2.0444444444444292</c:v>
                </c:pt>
                <c:pt idx="10">
                  <c:v>-2.2999999999999829</c:v>
                </c:pt>
                <c:pt idx="11">
                  <c:v>-1.7888888888888757</c:v>
                </c:pt>
                <c:pt idx="12">
                  <c:v>-1.2777777777777684</c:v>
                </c:pt>
                <c:pt idx="13">
                  <c:v>-0.76666666666666106</c:v>
                </c:pt>
                <c:pt idx="14">
                  <c:v>-0.25555555555555376</c:v>
                </c:pt>
                <c:pt idx="15">
                  <c:v>0</c:v>
                </c:pt>
                <c:pt idx="16">
                  <c:v>0.28888888888888509</c:v>
                </c:pt>
                <c:pt idx="17">
                  <c:v>0.57777777777777017</c:v>
                </c:pt>
                <c:pt idx="18">
                  <c:v>0.86666666666665526</c:v>
                </c:pt>
                <c:pt idx="19">
                  <c:v>1.1555555555555403</c:v>
                </c:pt>
                <c:pt idx="20">
                  <c:v>1.2999999999999829</c:v>
                </c:pt>
                <c:pt idx="21">
                  <c:v>1.0111111111110977</c:v>
                </c:pt>
                <c:pt idx="22">
                  <c:v>0.72222222222221266</c:v>
                </c:pt>
                <c:pt idx="23">
                  <c:v>0.43333333333332757</c:v>
                </c:pt>
                <c:pt idx="24">
                  <c:v>0.14444444444444249</c:v>
                </c:pt>
                <c:pt idx="25">
                  <c:v>0</c:v>
                </c:pt>
                <c:pt idx="26">
                  <c:v>0.55555555555555558</c:v>
                </c:pt>
                <c:pt idx="27">
                  <c:v>1.1111111111111112</c:v>
                </c:pt>
                <c:pt idx="28">
                  <c:v>1.6666666666666667</c:v>
                </c:pt>
                <c:pt idx="29">
                  <c:v>2.2222222222222223</c:v>
                </c:pt>
                <c:pt idx="30">
                  <c:v>2.5</c:v>
                </c:pt>
                <c:pt idx="31">
                  <c:v>1.9444444444444444</c:v>
                </c:pt>
                <c:pt idx="32">
                  <c:v>1.3888888888888888</c:v>
                </c:pt>
                <c:pt idx="33">
                  <c:v>0.83333333333333326</c:v>
                </c:pt>
                <c:pt idx="34">
                  <c:v>0.27777777777777768</c:v>
                </c:pt>
                <c:pt idx="35">
                  <c:v>0</c:v>
                </c:pt>
                <c:pt idx="36">
                  <c:v>-0.40000000000000252</c:v>
                </c:pt>
                <c:pt idx="37">
                  <c:v>-0.80000000000000504</c:v>
                </c:pt>
                <c:pt idx="38">
                  <c:v>-1.2000000000000075</c:v>
                </c:pt>
                <c:pt idx="39">
                  <c:v>-1.6000000000000101</c:v>
                </c:pt>
              </c:numCache>
            </c:numRef>
          </c:xVal>
          <c:yVal>
            <c:numRef>
              <c:f>'Deviations Table'!$A$9:$A$48</c:f>
              <c:numCache>
                <c:formatCode>General</c:formatCode>
                <c:ptCount val="4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135</c:v>
                </c:pt>
                <c:pt idx="16">
                  <c:v>140</c:v>
                </c:pt>
                <c:pt idx="17">
                  <c:v>150</c:v>
                </c:pt>
                <c:pt idx="18">
                  <c:v>160</c:v>
                </c:pt>
                <c:pt idx="19">
                  <c:v>170</c:v>
                </c:pt>
                <c:pt idx="20">
                  <c:v>180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315</c:v>
                </c:pt>
                <c:pt idx="36">
                  <c:v>320</c:v>
                </c:pt>
                <c:pt idx="37">
                  <c:v>330</c:v>
                </c:pt>
                <c:pt idx="38">
                  <c:v>340</c:v>
                </c:pt>
                <c:pt idx="39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48-4EE7-B4EF-56EBE3DCB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47</xdr:row>
      <xdr:rowOff>180975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D77AAFBA-0589-47B1-9CA7-51541AB6C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8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5" spans="1:15" x14ac:dyDescent="0.25">
      <c r="A5" s="53" t="s">
        <v>53</v>
      </c>
      <c r="C5" s="2" t="s">
        <v>54</v>
      </c>
    </row>
    <row r="6" spans="1:15" x14ac:dyDescent="0.25">
      <c r="A6" s="2">
        <v>1</v>
      </c>
      <c r="B6" s="54" t="s">
        <v>55</v>
      </c>
      <c r="C6" s="2" t="s">
        <v>63</v>
      </c>
    </row>
    <row r="7" spans="1:15" x14ac:dyDescent="0.25">
      <c r="A7" s="2">
        <v>2</v>
      </c>
      <c r="B7" s="54" t="s">
        <v>56</v>
      </c>
      <c r="C7" s="2" t="s">
        <v>64</v>
      </c>
    </row>
    <row r="9" spans="1:15" x14ac:dyDescent="0.25">
      <c r="A9" s="53" t="s">
        <v>57</v>
      </c>
    </row>
    <row r="10" spans="1:15" x14ac:dyDescent="0.25">
      <c r="A10" s="2">
        <v>1</v>
      </c>
      <c r="B10" s="2" t="s">
        <v>58</v>
      </c>
      <c r="E10" s="2" t="s">
        <v>59</v>
      </c>
      <c r="I10" s="55" t="s">
        <v>2</v>
      </c>
    </row>
    <row r="11" spans="1:15" x14ac:dyDescent="0.25">
      <c r="E11" s="2" t="s">
        <v>60</v>
      </c>
      <c r="I11" s="55" t="s">
        <v>3</v>
      </c>
    </row>
    <row r="12" spans="1:15" x14ac:dyDescent="0.25">
      <c r="A12" s="2">
        <v>2</v>
      </c>
      <c r="B12" s="2" t="s">
        <v>61</v>
      </c>
    </row>
    <row r="13" spans="1:15" x14ac:dyDescent="0.25">
      <c r="A13" s="2">
        <v>3</v>
      </c>
      <c r="B13" s="2" t="s">
        <v>62</v>
      </c>
    </row>
    <row r="14" spans="1:15" ht="15.75" thickBot="1" x14ac:dyDescent="0.3"/>
    <row r="15" spans="1:15" ht="15.75" thickBot="1" x14ac:dyDescent="0.3">
      <c r="C15" s="56" t="s">
        <v>4</v>
      </c>
      <c r="D15" s="57" t="s">
        <v>5</v>
      </c>
      <c r="E15" s="58" t="s">
        <v>9</v>
      </c>
      <c r="F15" s="59"/>
    </row>
    <row r="17" spans="1:8" x14ac:dyDescent="0.25">
      <c r="C17" s="2" t="s">
        <v>6</v>
      </c>
      <c r="D17" s="55" t="s">
        <v>7</v>
      </c>
      <c r="E17" s="2" t="s">
        <v>8</v>
      </c>
    </row>
    <row r="18" spans="1:8" x14ac:dyDescent="0.25">
      <c r="D18" s="55" t="s">
        <v>3</v>
      </c>
      <c r="E18" s="2" t="s">
        <v>67</v>
      </c>
      <c r="H18" s="2" t="s">
        <v>21</v>
      </c>
    </row>
    <row r="19" spans="1:8" x14ac:dyDescent="0.25">
      <c r="D19" s="55" t="s">
        <v>10</v>
      </c>
      <c r="E19" s="2" t="s">
        <v>11</v>
      </c>
    </row>
    <row r="20" spans="1:8" x14ac:dyDescent="0.25">
      <c r="D20" s="55" t="s">
        <v>2</v>
      </c>
      <c r="E20" s="2" t="s">
        <v>19</v>
      </c>
      <c r="H20" s="2" t="s">
        <v>22</v>
      </c>
    </row>
    <row r="21" spans="1:8" ht="15.75" thickBot="1" x14ac:dyDescent="0.3"/>
    <row r="22" spans="1:8" ht="15.75" thickBot="1" x14ac:dyDescent="0.3">
      <c r="C22" s="60" t="s">
        <v>68</v>
      </c>
      <c r="D22" s="56" t="s">
        <v>12</v>
      </c>
      <c r="E22" s="57" t="s">
        <v>5</v>
      </c>
      <c r="F22" s="58" t="s">
        <v>13</v>
      </c>
      <c r="G22" s="59"/>
    </row>
    <row r="23" spans="1:8" ht="15.75" thickBot="1" x14ac:dyDescent="0.3"/>
    <row r="24" spans="1:8" ht="15.75" thickBot="1" x14ac:dyDescent="0.3">
      <c r="C24" s="2" t="s">
        <v>14</v>
      </c>
      <c r="D24" s="61" t="s">
        <v>18</v>
      </c>
      <c r="E24" s="59"/>
      <c r="F24" s="55" t="s">
        <v>15</v>
      </c>
      <c r="G24" s="62" t="s">
        <v>69</v>
      </c>
    </row>
    <row r="25" spans="1:8" ht="15.75" thickBot="1" x14ac:dyDescent="0.3"/>
    <row r="26" spans="1:8" ht="15.75" thickBot="1" x14ac:dyDescent="0.3">
      <c r="C26" s="2" t="s">
        <v>16</v>
      </c>
      <c r="D26" s="56" t="s">
        <v>12</v>
      </c>
      <c r="E26" s="57" t="s">
        <v>5</v>
      </c>
      <c r="F26" s="58" t="s">
        <v>17</v>
      </c>
      <c r="G26" s="59"/>
    </row>
    <row r="28" spans="1:8" x14ac:dyDescent="0.25">
      <c r="A28" s="3" t="s">
        <v>20</v>
      </c>
    </row>
  </sheetData>
  <sheetProtection algorithmName="SHA-512" hashValue="dJ8lnsP8mdj2GaWy0NZqjYkStPsuv5LRMvRzKjEvNDah7R0N0uOumdtxYWDgDJDqMxaaR94aKrbuyzc8Em33ow==" saltValue="g9WRNgRolQwYkPLYZoVYkg==" spinCount="100000" sheet="1" objects="1" scenarios="1"/>
  <mergeCells count="5">
    <mergeCell ref="F22:G22"/>
    <mergeCell ref="D24:E24"/>
    <mergeCell ref="F26:G26"/>
    <mergeCell ref="A3:O3"/>
    <mergeCell ref="E15:F15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6"/>
  <sheetViews>
    <sheetView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4" spans="1:15" ht="20.25" thickBot="1" x14ac:dyDescent="0.35">
      <c r="A4" s="63" t="s">
        <v>23</v>
      </c>
      <c r="B4" s="63"/>
      <c r="C4" s="63"/>
    </row>
    <row r="5" spans="1:15" ht="15.75" thickTop="1" x14ac:dyDescent="0.25"/>
    <row r="6" spans="1:15" x14ac:dyDescent="0.25">
      <c r="A6" s="64" t="s">
        <v>24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5" ht="15.75" thickBot="1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5" ht="15.75" thickBot="1" x14ac:dyDescent="0.3">
      <c r="A8" s="66" t="s">
        <v>25</v>
      </c>
      <c r="B8" s="67"/>
      <c r="C8" s="67"/>
      <c r="D8" s="67"/>
      <c r="E8" s="67"/>
      <c r="F8" s="68"/>
      <c r="G8" s="69" t="s">
        <v>26</v>
      </c>
      <c r="H8" s="69" t="s">
        <v>27</v>
      </c>
      <c r="I8" s="69" t="s">
        <v>28</v>
      </c>
      <c r="J8" s="69" t="s">
        <v>29</v>
      </c>
      <c r="K8" s="69" t="s">
        <v>30</v>
      </c>
      <c r="L8" s="69" t="s">
        <v>31</v>
      </c>
      <c r="M8" s="69" t="s">
        <v>32</v>
      </c>
      <c r="N8" s="70" t="s">
        <v>33</v>
      </c>
    </row>
    <row r="9" spans="1:15" ht="15.75" thickBot="1" x14ac:dyDescent="0.3">
      <c r="A9" s="71" t="s">
        <v>34</v>
      </c>
      <c r="B9" s="72"/>
      <c r="C9" s="72"/>
      <c r="D9" s="73"/>
      <c r="E9" s="74" t="s">
        <v>66</v>
      </c>
      <c r="F9" s="75"/>
      <c r="G9" s="76" t="s">
        <v>35</v>
      </c>
      <c r="H9" s="77" t="s">
        <v>35</v>
      </c>
      <c r="I9" s="77" t="s">
        <v>35</v>
      </c>
      <c r="J9" s="77" t="s">
        <v>35</v>
      </c>
      <c r="K9" s="77" t="s">
        <v>35</v>
      </c>
      <c r="L9" s="77" t="s">
        <v>35</v>
      </c>
      <c r="M9" s="77" t="s">
        <v>35</v>
      </c>
      <c r="N9" s="78" t="s">
        <v>35</v>
      </c>
    </row>
    <row r="10" spans="1:15" x14ac:dyDescent="0.25">
      <c r="A10" s="79" t="s">
        <v>37</v>
      </c>
      <c r="B10" s="80"/>
      <c r="C10" s="80"/>
      <c r="D10" s="81"/>
      <c r="E10" s="82" t="s">
        <v>3</v>
      </c>
      <c r="F10" s="83" t="s">
        <v>36</v>
      </c>
      <c r="G10" s="84">
        <v>251.7</v>
      </c>
      <c r="H10" s="84"/>
      <c r="I10" s="84">
        <v>264.10000000000002</v>
      </c>
      <c r="J10" s="84"/>
      <c r="K10" s="84">
        <v>279.89999999999998</v>
      </c>
      <c r="L10" s="84"/>
      <c r="M10" s="84">
        <v>303.5</v>
      </c>
      <c r="N10" s="84"/>
    </row>
    <row r="11" spans="1:15" x14ac:dyDescent="0.25">
      <c r="A11" s="85" t="s">
        <v>50</v>
      </c>
      <c r="B11" s="86"/>
      <c r="C11" s="86"/>
      <c r="D11" s="87"/>
      <c r="E11" s="88" t="s">
        <v>65</v>
      </c>
      <c r="F11" s="89" t="s">
        <v>36</v>
      </c>
      <c r="G11" s="84">
        <v>180</v>
      </c>
      <c r="H11" s="84"/>
      <c r="I11" s="84">
        <v>180</v>
      </c>
      <c r="J11" s="84"/>
      <c r="K11" s="84">
        <v>180</v>
      </c>
      <c r="L11" s="84"/>
      <c r="M11" s="84">
        <v>180</v>
      </c>
      <c r="N11" s="84"/>
    </row>
    <row r="12" spans="1:15" x14ac:dyDescent="0.25">
      <c r="A12" s="90" t="s">
        <v>49</v>
      </c>
      <c r="B12" s="91"/>
      <c r="C12" s="91"/>
      <c r="D12" s="92"/>
      <c r="E12" s="93" t="s">
        <v>10</v>
      </c>
      <c r="F12" s="89" t="s">
        <v>36</v>
      </c>
      <c r="G12" s="94">
        <f t="shared" ref="G12:N12" si="0">G10+G11</f>
        <v>431.7</v>
      </c>
      <c r="H12" s="94">
        <f t="shared" si="0"/>
        <v>0</v>
      </c>
      <c r="I12" s="94">
        <f t="shared" si="0"/>
        <v>444.1</v>
      </c>
      <c r="J12" s="94">
        <f t="shared" si="0"/>
        <v>0</v>
      </c>
      <c r="K12" s="94">
        <f t="shared" si="0"/>
        <v>459.9</v>
      </c>
      <c r="L12" s="94">
        <f t="shared" si="0"/>
        <v>0</v>
      </c>
      <c r="M12" s="94">
        <f t="shared" si="0"/>
        <v>483.5</v>
      </c>
      <c r="N12" s="94">
        <f t="shared" si="0"/>
        <v>0</v>
      </c>
    </row>
    <row r="13" spans="1:15" x14ac:dyDescent="0.25">
      <c r="A13" s="90" t="s">
        <v>51</v>
      </c>
      <c r="B13" s="91"/>
      <c r="C13" s="91"/>
      <c r="D13" s="92"/>
      <c r="E13" s="93">
        <v>-360</v>
      </c>
      <c r="F13" s="89" t="s">
        <v>36</v>
      </c>
      <c r="G13" s="94">
        <f>IF(G12&lt;360,G12,G12-360)</f>
        <v>71.699999999999989</v>
      </c>
      <c r="H13" s="94">
        <f t="shared" ref="H13:N13" si="1">IF(H12&lt;360,H12,H12-360)</f>
        <v>0</v>
      </c>
      <c r="I13" s="94">
        <f t="shared" si="1"/>
        <v>84.100000000000023</v>
      </c>
      <c r="J13" s="94">
        <f t="shared" si="1"/>
        <v>0</v>
      </c>
      <c r="K13" s="94">
        <f t="shared" si="1"/>
        <v>99.899999999999977</v>
      </c>
      <c r="L13" s="94">
        <f t="shared" si="1"/>
        <v>0</v>
      </c>
      <c r="M13" s="94">
        <f t="shared" si="1"/>
        <v>123.5</v>
      </c>
      <c r="N13" s="94">
        <f t="shared" si="1"/>
        <v>0</v>
      </c>
    </row>
    <row r="14" spans="1:15" x14ac:dyDescent="0.25">
      <c r="A14" s="85" t="s">
        <v>38</v>
      </c>
      <c r="B14" s="86"/>
      <c r="C14" s="86"/>
      <c r="D14" s="87"/>
      <c r="E14" s="93" t="s">
        <v>2</v>
      </c>
      <c r="F14" s="89" t="s">
        <v>36</v>
      </c>
      <c r="G14" s="84">
        <v>73.5</v>
      </c>
      <c r="H14" s="84"/>
      <c r="I14" s="84">
        <v>86.4</v>
      </c>
      <c r="J14" s="84"/>
      <c r="K14" s="84">
        <v>98.6</v>
      </c>
      <c r="L14" s="84"/>
      <c r="M14" s="84">
        <v>121</v>
      </c>
      <c r="N14" s="84"/>
      <c r="O14" s="95"/>
    </row>
    <row r="15" spans="1:15" ht="15.75" thickBot="1" x14ac:dyDescent="0.3">
      <c r="A15" s="96" t="s">
        <v>34</v>
      </c>
      <c r="B15" s="97"/>
      <c r="C15" s="97"/>
      <c r="D15" s="98"/>
      <c r="E15" s="99" t="s">
        <v>7</v>
      </c>
      <c r="F15" s="100" t="s">
        <v>36</v>
      </c>
      <c r="G15" s="101">
        <f t="shared" ref="G15:N15" si="2">G13-G14</f>
        <v>-1.8000000000000114</v>
      </c>
      <c r="H15" s="101">
        <f t="shared" si="2"/>
        <v>0</v>
      </c>
      <c r="I15" s="101">
        <f t="shared" si="2"/>
        <v>-2.2999999999999829</v>
      </c>
      <c r="J15" s="101">
        <f t="shared" si="2"/>
        <v>0</v>
      </c>
      <c r="K15" s="101">
        <f t="shared" si="2"/>
        <v>1.2999999999999829</v>
      </c>
      <c r="L15" s="101">
        <f t="shared" si="2"/>
        <v>0</v>
      </c>
      <c r="M15" s="101">
        <f t="shared" si="2"/>
        <v>2.5</v>
      </c>
      <c r="N15" s="101">
        <f t="shared" si="2"/>
        <v>0</v>
      </c>
    </row>
    <row r="16" spans="1:15" x14ac:dyDescent="0.25">
      <c r="A16" s="3" t="s">
        <v>20</v>
      </c>
    </row>
  </sheetData>
  <sheetProtection algorithmName="SHA-512" hashValue="wkUIAVyAEjPaanrAB6qYIB+5J3dLTnx0dfpViwxBAJyGvOxMn0W+Swm6wDBkICSRDqC2Hd4DpZlwRFv2ZSwKpg==" saltValue="MPPiWoDS9chZexdbX5oBog==" spinCount="100000" sheet="1" objects="1" scenarios="1"/>
  <protectedRanges>
    <protectedRange sqref="G10:N11 G14:N14" name="Zonă1"/>
  </protectedRanges>
  <mergeCells count="10">
    <mergeCell ref="A6:N6"/>
    <mergeCell ref="A9:D9"/>
    <mergeCell ref="E9:F9"/>
    <mergeCell ref="A10:D10"/>
    <mergeCell ref="A11:D11"/>
    <mergeCell ref="A12:D12"/>
    <mergeCell ref="A14:D14"/>
    <mergeCell ref="A15:D15"/>
    <mergeCell ref="A13:D13"/>
    <mergeCell ref="A8:F8"/>
  </mergeCells>
  <conditionalFormatting sqref="G12:N12">
    <cfRule type="cellIs" dxfId="0" priority="1" operator="greaterThan">
      <formula>360</formula>
    </cfRule>
  </conditionalFormatting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1"/>
  <sheetViews>
    <sheetView workbookViewId="0"/>
  </sheetViews>
  <sheetFormatPr defaultRowHeight="15" x14ac:dyDescent="0.25"/>
  <cols>
    <col min="1" max="16384" width="9.140625" style="2"/>
  </cols>
  <sheetData>
    <row r="1" spans="1:10" ht="23.25" x14ac:dyDescent="0.35">
      <c r="A1" s="1" t="s">
        <v>0</v>
      </c>
    </row>
    <row r="2" spans="1:10" x14ac:dyDescent="0.25">
      <c r="A2" s="3" t="s">
        <v>1</v>
      </c>
      <c r="F2" s="4"/>
      <c r="H2" s="4"/>
    </row>
    <row r="3" spans="1:10" ht="23.25" x14ac:dyDescent="0.35">
      <c r="A3" s="44" t="s">
        <v>39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5.75" thickBot="1" x14ac:dyDescent="0.3">
      <c r="A4" s="45" t="s">
        <v>24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s="5" t="s">
        <v>40</v>
      </c>
      <c r="B5" s="46"/>
      <c r="C5" s="46"/>
      <c r="D5" s="46"/>
      <c r="E5" s="46"/>
      <c r="F5" s="6" t="s">
        <v>41</v>
      </c>
      <c r="G5" s="46"/>
      <c r="H5" s="46"/>
      <c r="I5" s="46"/>
      <c r="J5" s="47"/>
    </row>
    <row r="6" spans="1:10" x14ac:dyDescent="0.25">
      <c r="A6" s="7" t="s">
        <v>42</v>
      </c>
      <c r="B6" s="48"/>
      <c r="C6" s="48"/>
      <c r="D6" s="48"/>
      <c r="E6" s="48"/>
      <c r="F6" s="8" t="s">
        <v>43</v>
      </c>
      <c r="G6" s="41"/>
      <c r="H6" s="42"/>
      <c r="I6" s="42"/>
      <c r="J6" s="43"/>
    </row>
    <row r="7" spans="1:10" ht="15.75" thickBot="1" x14ac:dyDescent="0.3">
      <c r="A7" s="9" t="s">
        <v>44</v>
      </c>
      <c r="B7" s="49"/>
      <c r="C7" s="49"/>
      <c r="D7" s="49"/>
      <c r="E7" s="49"/>
      <c r="F7" s="10" t="s">
        <v>45</v>
      </c>
      <c r="G7" s="50"/>
      <c r="H7" s="51"/>
      <c r="I7" s="51"/>
      <c r="J7" s="52"/>
    </row>
    <row r="8" spans="1:10" ht="21" customHeight="1" thickBot="1" x14ac:dyDescent="0.3">
      <c r="A8" s="11" t="s">
        <v>46</v>
      </c>
      <c r="B8" s="12" t="s">
        <v>35</v>
      </c>
      <c r="C8" s="35"/>
      <c r="D8" s="35"/>
      <c r="E8" s="35"/>
      <c r="F8" s="35"/>
      <c r="G8" s="35"/>
      <c r="H8" s="35"/>
      <c r="I8" s="35"/>
      <c r="J8" s="36"/>
    </row>
    <row r="9" spans="1:10" x14ac:dyDescent="0.25">
      <c r="A9" s="5">
        <v>0</v>
      </c>
      <c r="B9" s="13">
        <f>'Compass Deviation'!G15</f>
        <v>-1.8000000000000114</v>
      </c>
      <c r="C9" s="14"/>
      <c r="D9" s="15"/>
      <c r="E9" s="15"/>
      <c r="F9" s="15"/>
      <c r="G9" s="15"/>
      <c r="H9" s="15"/>
      <c r="I9" s="15"/>
      <c r="J9" s="16"/>
    </row>
    <row r="10" spans="1:10" x14ac:dyDescent="0.25">
      <c r="A10" s="17">
        <v>10</v>
      </c>
      <c r="B10" s="18">
        <f>(($B$14-$B$9)/4.5)+B9</f>
        <v>-1.4000000000000088</v>
      </c>
      <c r="C10" s="19"/>
      <c r="D10" s="20"/>
      <c r="E10" s="20"/>
      <c r="F10" s="20"/>
      <c r="G10" s="20"/>
      <c r="H10" s="20"/>
      <c r="I10" s="20"/>
      <c r="J10" s="21"/>
    </row>
    <row r="11" spans="1:10" x14ac:dyDescent="0.25">
      <c r="A11" s="17">
        <v>20</v>
      </c>
      <c r="B11" s="18">
        <f t="shared" ref="B11:B13" si="0">(($B$14-$B$9)/4.5)+B10</f>
        <v>-1.0000000000000062</v>
      </c>
      <c r="C11" s="19"/>
      <c r="D11" s="20"/>
      <c r="E11" s="20"/>
      <c r="F11" s="20"/>
      <c r="G11" s="20"/>
      <c r="H11" s="20"/>
      <c r="I11" s="20"/>
      <c r="J11" s="21"/>
    </row>
    <row r="12" spans="1:10" x14ac:dyDescent="0.25">
      <c r="A12" s="17">
        <v>30</v>
      </c>
      <c r="B12" s="18">
        <f t="shared" si="0"/>
        <v>-0.60000000000000364</v>
      </c>
      <c r="C12" s="19"/>
      <c r="D12" s="20"/>
      <c r="E12" s="20"/>
      <c r="F12" s="20"/>
      <c r="G12" s="20"/>
      <c r="H12" s="20"/>
      <c r="I12" s="20"/>
      <c r="J12" s="21"/>
    </row>
    <row r="13" spans="1:10" x14ac:dyDescent="0.25">
      <c r="A13" s="22">
        <v>40</v>
      </c>
      <c r="B13" s="18">
        <f t="shared" si="0"/>
        <v>-0.20000000000000112</v>
      </c>
      <c r="C13" s="19"/>
      <c r="D13" s="20"/>
      <c r="E13" s="20"/>
      <c r="F13" s="20"/>
      <c r="G13" s="20"/>
      <c r="H13" s="20"/>
      <c r="I13" s="20"/>
      <c r="J13" s="21"/>
    </row>
    <row r="14" spans="1:10" x14ac:dyDescent="0.25">
      <c r="A14" s="23">
        <v>45</v>
      </c>
      <c r="B14" s="24">
        <f>'Compass Deviation'!H15</f>
        <v>0</v>
      </c>
      <c r="C14" s="19"/>
      <c r="D14" s="20"/>
      <c r="E14" s="20"/>
      <c r="F14" s="20"/>
      <c r="G14" s="20"/>
      <c r="H14" s="20"/>
      <c r="I14" s="20"/>
      <c r="J14" s="21"/>
    </row>
    <row r="15" spans="1:10" x14ac:dyDescent="0.25">
      <c r="A15" s="17">
        <v>50</v>
      </c>
      <c r="B15" s="18">
        <f>(($B$19-$B$14)/4.5)+B14</f>
        <v>-0.5111111111111073</v>
      </c>
      <c r="C15" s="19"/>
      <c r="D15" s="20"/>
      <c r="E15" s="20"/>
      <c r="F15" s="20"/>
      <c r="G15" s="20"/>
      <c r="H15" s="20"/>
      <c r="I15" s="20"/>
      <c r="J15" s="21"/>
    </row>
    <row r="16" spans="1:10" x14ac:dyDescent="0.25">
      <c r="A16" s="17">
        <v>60</v>
      </c>
      <c r="B16" s="18">
        <f t="shared" ref="B16:B18" si="1">(($B$19-$B$14)/4.5)+B15</f>
        <v>-1.0222222222222146</v>
      </c>
      <c r="C16" s="19"/>
      <c r="D16" s="20"/>
      <c r="E16" s="20"/>
      <c r="F16" s="20"/>
      <c r="G16" s="20"/>
      <c r="H16" s="20"/>
      <c r="I16" s="20"/>
      <c r="J16" s="21"/>
    </row>
    <row r="17" spans="1:10" x14ac:dyDescent="0.25">
      <c r="A17" s="17">
        <v>70</v>
      </c>
      <c r="B17" s="18">
        <f t="shared" si="1"/>
        <v>-1.5333333333333219</v>
      </c>
      <c r="C17" s="19"/>
      <c r="D17" s="20"/>
      <c r="E17" s="20"/>
      <c r="F17" s="20"/>
      <c r="G17" s="20"/>
      <c r="H17" s="20"/>
      <c r="I17" s="20"/>
      <c r="J17" s="21"/>
    </row>
    <row r="18" spans="1:10" x14ac:dyDescent="0.25">
      <c r="A18" s="22">
        <v>80</v>
      </c>
      <c r="B18" s="18">
        <f t="shared" si="1"/>
        <v>-2.0444444444444292</v>
      </c>
      <c r="C18" s="19"/>
      <c r="D18" s="20"/>
      <c r="E18" s="20"/>
      <c r="F18" s="20"/>
      <c r="G18" s="20"/>
      <c r="H18" s="20"/>
      <c r="I18" s="20"/>
      <c r="J18" s="21"/>
    </row>
    <row r="19" spans="1:10" x14ac:dyDescent="0.25">
      <c r="A19" s="7">
        <v>90</v>
      </c>
      <c r="B19" s="24">
        <f>'Compass Deviation'!I15</f>
        <v>-2.2999999999999829</v>
      </c>
      <c r="C19" s="19"/>
      <c r="D19" s="20"/>
      <c r="E19" s="20"/>
      <c r="F19" s="20"/>
      <c r="G19" s="20"/>
      <c r="H19" s="20"/>
      <c r="I19" s="20"/>
      <c r="J19" s="21"/>
    </row>
    <row r="20" spans="1:10" x14ac:dyDescent="0.25">
      <c r="A20" s="17">
        <v>100</v>
      </c>
      <c r="B20" s="18">
        <f>(($B$24-$B$19)/4.5)+B19</f>
        <v>-1.7888888888888757</v>
      </c>
      <c r="C20" s="19"/>
      <c r="D20" s="20"/>
      <c r="E20" s="20"/>
      <c r="F20" s="20"/>
      <c r="G20" s="20"/>
      <c r="H20" s="20"/>
      <c r="I20" s="20"/>
      <c r="J20" s="21"/>
    </row>
    <row r="21" spans="1:10" x14ac:dyDescent="0.25">
      <c r="A21" s="17">
        <v>110</v>
      </c>
      <c r="B21" s="18">
        <f t="shared" ref="B21:B23" si="2">(($B$24-$B$19)/4.5)+B20</f>
        <v>-1.2777777777777684</v>
      </c>
      <c r="C21" s="19"/>
      <c r="D21" s="20"/>
      <c r="E21" s="20"/>
      <c r="F21" s="20"/>
      <c r="G21" s="20"/>
      <c r="H21" s="20"/>
      <c r="I21" s="20"/>
      <c r="J21" s="21"/>
    </row>
    <row r="22" spans="1:10" x14ac:dyDescent="0.25">
      <c r="A22" s="22">
        <v>120</v>
      </c>
      <c r="B22" s="18">
        <f t="shared" si="2"/>
        <v>-0.76666666666666106</v>
      </c>
      <c r="C22" s="19"/>
      <c r="D22" s="20"/>
      <c r="E22" s="20"/>
      <c r="F22" s="20"/>
      <c r="G22" s="20"/>
      <c r="H22" s="20"/>
      <c r="I22" s="20"/>
      <c r="J22" s="21"/>
    </row>
    <row r="23" spans="1:10" x14ac:dyDescent="0.25">
      <c r="A23" s="17">
        <v>130</v>
      </c>
      <c r="B23" s="18">
        <f t="shared" si="2"/>
        <v>-0.25555555555555376</v>
      </c>
      <c r="C23" s="19"/>
      <c r="D23" s="20"/>
      <c r="E23" s="20"/>
      <c r="F23" s="20"/>
      <c r="G23" s="20"/>
      <c r="H23" s="20"/>
      <c r="I23" s="20"/>
      <c r="J23" s="21"/>
    </row>
    <row r="24" spans="1:10" x14ac:dyDescent="0.25">
      <c r="A24" s="7">
        <v>135</v>
      </c>
      <c r="B24" s="24">
        <f>'Compass Deviation'!J15</f>
        <v>0</v>
      </c>
      <c r="C24" s="19"/>
      <c r="D24" s="20"/>
      <c r="E24" s="20"/>
      <c r="F24" s="20"/>
      <c r="G24" s="20"/>
      <c r="H24" s="20"/>
      <c r="I24" s="20"/>
      <c r="J24" s="21"/>
    </row>
    <row r="25" spans="1:10" x14ac:dyDescent="0.25">
      <c r="A25" s="17">
        <v>140</v>
      </c>
      <c r="B25" s="18">
        <f>(($B$29-$B$24)/4.5)+B24</f>
        <v>0.28888888888888509</v>
      </c>
      <c r="C25" s="19"/>
      <c r="D25" s="20"/>
      <c r="E25" s="20"/>
      <c r="F25" s="20"/>
      <c r="G25" s="20"/>
      <c r="H25" s="20"/>
      <c r="I25" s="20"/>
      <c r="J25" s="21"/>
    </row>
    <row r="26" spans="1:10" x14ac:dyDescent="0.25">
      <c r="A26" s="17">
        <v>150</v>
      </c>
      <c r="B26" s="18">
        <f t="shared" ref="B26:B28" si="3">(($B$29-$B$24)/4.5)+B25</f>
        <v>0.57777777777777017</v>
      </c>
      <c r="C26" s="19"/>
      <c r="D26" s="20"/>
      <c r="E26" s="20"/>
      <c r="F26" s="20"/>
      <c r="G26" s="20"/>
      <c r="H26" s="20"/>
      <c r="I26" s="20"/>
      <c r="J26" s="21"/>
    </row>
    <row r="27" spans="1:10" x14ac:dyDescent="0.25">
      <c r="A27" s="22">
        <v>160</v>
      </c>
      <c r="B27" s="18">
        <f t="shared" si="3"/>
        <v>0.86666666666665526</v>
      </c>
      <c r="C27" s="19"/>
      <c r="D27" s="20"/>
      <c r="E27" s="20"/>
      <c r="F27" s="20"/>
      <c r="G27" s="20"/>
      <c r="H27" s="20"/>
      <c r="I27" s="20"/>
      <c r="J27" s="21"/>
    </row>
    <row r="28" spans="1:10" x14ac:dyDescent="0.25">
      <c r="A28" s="17">
        <v>170</v>
      </c>
      <c r="B28" s="18">
        <f t="shared" si="3"/>
        <v>1.1555555555555403</v>
      </c>
      <c r="C28" s="19"/>
      <c r="D28" s="20"/>
      <c r="E28" s="20"/>
      <c r="F28" s="20"/>
      <c r="G28" s="20"/>
      <c r="H28" s="20"/>
      <c r="I28" s="20"/>
      <c r="J28" s="21"/>
    </row>
    <row r="29" spans="1:10" x14ac:dyDescent="0.25">
      <c r="A29" s="23">
        <v>180</v>
      </c>
      <c r="B29" s="24">
        <f>'Compass Deviation'!K15</f>
        <v>1.2999999999999829</v>
      </c>
      <c r="C29" s="19"/>
      <c r="D29" s="20"/>
      <c r="E29" s="20"/>
      <c r="F29" s="20"/>
      <c r="G29" s="20"/>
      <c r="H29" s="20"/>
      <c r="I29" s="20"/>
      <c r="J29" s="21"/>
    </row>
    <row r="30" spans="1:10" x14ac:dyDescent="0.25">
      <c r="A30" s="17">
        <v>190</v>
      </c>
      <c r="B30" s="18">
        <f>(($B$34-$B$29)/4.5)+B29</f>
        <v>1.0111111111110977</v>
      </c>
      <c r="C30" s="19"/>
      <c r="D30" s="20"/>
      <c r="E30" s="20"/>
      <c r="F30" s="20"/>
      <c r="G30" s="20"/>
      <c r="H30" s="20"/>
      <c r="I30" s="20"/>
      <c r="J30" s="21"/>
    </row>
    <row r="31" spans="1:10" x14ac:dyDescent="0.25">
      <c r="A31" s="17">
        <v>200</v>
      </c>
      <c r="B31" s="18">
        <f t="shared" ref="B31:B33" si="4">(($B$34-$B$29)/4.5)+B30</f>
        <v>0.72222222222221266</v>
      </c>
      <c r="C31" s="19"/>
      <c r="D31" s="20"/>
      <c r="E31" s="20"/>
      <c r="F31" s="20"/>
      <c r="G31" s="20"/>
      <c r="H31" s="20"/>
      <c r="I31" s="20"/>
      <c r="J31" s="21"/>
    </row>
    <row r="32" spans="1:10" x14ac:dyDescent="0.25">
      <c r="A32" s="17">
        <v>210</v>
      </c>
      <c r="B32" s="18">
        <f t="shared" si="4"/>
        <v>0.43333333333332757</v>
      </c>
      <c r="C32" s="19"/>
      <c r="D32" s="20"/>
      <c r="E32" s="20"/>
      <c r="F32" s="20"/>
      <c r="G32" s="20"/>
      <c r="H32" s="20"/>
      <c r="I32" s="20"/>
      <c r="J32" s="21"/>
    </row>
    <row r="33" spans="1:10" x14ac:dyDescent="0.25">
      <c r="A33" s="22">
        <v>220</v>
      </c>
      <c r="B33" s="18">
        <f t="shared" si="4"/>
        <v>0.14444444444444249</v>
      </c>
      <c r="C33" s="19"/>
      <c r="D33" s="20"/>
      <c r="E33" s="20"/>
      <c r="F33" s="20"/>
      <c r="G33" s="20"/>
      <c r="H33" s="20"/>
      <c r="I33" s="20"/>
      <c r="J33" s="21"/>
    </row>
    <row r="34" spans="1:10" x14ac:dyDescent="0.25">
      <c r="A34" s="23">
        <v>225</v>
      </c>
      <c r="B34" s="24">
        <f>'Compass Deviation'!L15</f>
        <v>0</v>
      </c>
      <c r="C34" s="19"/>
      <c r="D34" s="20"/>
      <c r="E34" s="20"/>
      <c r="F34" s="20"/>
      <c r="G34" s="20"/>
      <c r="H34" s="20"/>
      <c r="I34" s="20"/>
      <c r="J34" s="21"/>
    </row>
    <row r="35" spans="1:10" x14ac:dyDescent="0.25">
      <c r="A35" s="17">
        <v>230</v>
      </c>
      <c r="B35" s="18">
        <f>(($B$39-$B$34)/4.5)+B34</f>
        <v>0.55555555555555558</v>
      </c>
      <c r="C35" s="19"/>
      <c r="D35" s="20"/>
      <c r="E35" s="20"/>
      <c r="F35" s="20"/>
      <c r="G35" s="20"/>
      <c r="H35" s="20"/>
      <c r="I35" s="20"/>
      <c r="J35" s="21"/>
    </row>
    <row r="36" spans="1:10" x14ac:dyDescent="0.25">
      <c r="A36" s="17">
        <v>240</v>
      </c>
      <c r="B36" s="18">
        <f t="shared" ref="B36:B38" si="5">(($B$39-$B$34)/4.5)+B35</f>
        <v>1.1111111111111112</v>
      </c>
      <c r="C36" s="19"/>
      <c r="D36" s="20"/>
      <c r="E36" s="20"/>
      <c r="F36" s="20"/>
      <c r="G36" s="20"/>
      <c r="H36" s="20"/>
      <c r="I36" s="20"/>
      <c r="J36" s="21"/>
    </row>
    <row r="37" spans="1:10" x14ac:dyDescent="0.25">
      <c r="A37" s="17">
        <v>250</v>
      </c>
      <c r="B37" s="18">
        <f t="shared" si="5"/>
        <v>1.6666666666666667</v>
      </c>
      <c r="C37" s="19"/>
      <c r="D37" s="20"/>
      <c r="E37" s="20"/>
      <c r="F37" s="20"/>
      <c r="G37" s="20"/>
      <c r="H37" s="20"/>
      <c r="I37" s="20"/>
      <c r="J37" s="21"/>
    </row>
    <row r="38" spans="1:10" x14ac:dyDescent="0.25">
      <c r="A38" s="22">
        <v>260</v>
      </c>
      <c r="B38" s="18">
        <f t="shared" si="5"/>
        <v>2.2222222222222223</v>
      </c>
      <c r="C38" s="19"/>
      <c r="D38" s="20"/>
      <c r="E38" s="20"/>
      <c r="F38" s="20"/>
      <c r="G38" s="20"/>
      <c r="H38" s="20"/>
      <c r="I38" s="20"/>
      <c r="J38" s="21"/>
    </row>
    <row r="39" spans="1:10" x14ac:dyDescent="0.25">
      <c r="A39" s="7">
        <v>270</v>
      </c>
      <c r="B39" s="24">
        <f>'Compass Deviation'!M15</f>
        <v>2.5</v>
      </c>
      <c r="C39" s="19"/>
      <c r="D39" s="20"/>
      <c r="E39" s="20"/>
      <c r="F39" s="20"/>
      <c r="G39" s="20"/>
      <c r="H39" s="20"/>
      <c r="I39" s="20"/>
      <c r="J39" s="21"/>
    </row>
    <row r="40" spans="1:10" x14ac:dyDescent="0.25">
      <c r="A40" s="17">
        <v>280</v>
      </c>
      <c r="B40" s="18">
        <f>(($B$44-$B$39)/4.5)+B39</f>
        <v>1.9444444444444444</v>
      </c>
      <c r="C40" s="19"/>
      <c r="D40" s="20"/>
      <c r="E40" s="20"/>
      <c r="F40" s="20"/>
      <c r="G40" s="20"/>
      <c r="H40" s="20"/>
      <c r="I40" s="20"/>
      <c r="J40" s="21"/>
    </row>
    <row r="41" spans="1:10" x14ac:dyDescent="0.25">
      <c r="A41" s="17">
        <v>290</v>
      </c>
      <c r="B41" s="18">
        <f t="shared" ref="B41:B43" si="6">(($B$44-$B$39)/4.5)+B40</f>
        <v>1.3888888888888888</v>
      </c>
      <c r="C41" s="19"/>
      <c r="D41" s="20"/>
      <c r="E41" s="20"/>
      <c r="F41" s="20"/>
      <c r="G41" s="20"/>
      <c r="H41" s="20"/>
      <c r="I41" s="20"/>
      <c r="J41" s="21"/>
    </row>
    <row r="42" spans="1:10" x14ac:dyDescent="0.25">
      <c r="A42" s="22">
        <v>300</v>
      </c>
      <c r="B42" s="18">
        <f t="shared" si="6"/>
        <v>0.83333333333333326</v>
      </c>
      <c r="C42" s="19"/>
      <c r="D42" s="20"/>
      <c r="E42" s="20"/>
      <c r="F42" s="20"/>
      <c r="G42" s="20"/>
      <c r="H42" s="20"/>
      <c r="I42" s="20"/>
      <c r="J42" s="21"/>
    </row>
    <row r="43" spans="1:10" x14ac:dyDescent="0.25">
      <c r="A43" s="17">
        <v>310</v>
      </c>
      <c r="B43" s="18">
        <f t="shared" si="6"/>
        <v>0.27777777777777768</v>
      </c>
      <c r="C43" s="19"/>
      <c r="D43" s="20"/>
      <c r="E43" s="20"/>
      <c r="F43" s="20"/>
      <c r="G43" s="20"/>
      <c r="H43" s="20"/>
      <c r="I43" s="20"/>
      <c r="J43" s="21"/>
    </row>
    <row r="44" spans="1:10" x14ac:dyDescent="0.25">
      <c r="A44" s="7">
        <v>315</v>
      </c>
      <c r="B44" s="24">
        <f>'Compass Deviation'!N15</f>
        <v>0</v>
      </c>
      <c r="C44" s="19"/>
      <c r="D44" s="20"/>
      <c r="E44" s="20"/>
      <c r="F44" s="20"/>
      <c r="G44" s="20"/>
      <c r="H44" s="20"/>
      <c r="I44" s="20"/>
      <c r="J44" s="21"/>
    </row>
    <row r="45" spans="1:10" x14ac:dyDescent="0.25">
      <c r="A45" s="17">
        <v>320</v>
      </c>
      <c r="B45" s="18">
        <f>(($B$9-$B$44)/4.5)+B44</f>
        <v>-0.40000000000000252</v>
      </c>
      <c r="C45" s="19"/>
      <c r="D45" s="20"/>
      <c r="E45" s="20"/>
      <c r="F45" s="20"/>
      <c r="G45" s="20"/>
      <c r="H45" s="20"/>
      <c r="I45" s="20"/>
      <c r="J45" s="21"/>
    </row>
    <row r="46" spans="1:10" x14ac:dyDescent="0.25">
      <c r="A46" s="17">
        <v>330</v>
      </c>
      <c r="B46" s="18">
        <f t="shared" ref="B46:B48" si="7">(($B$9-$B$44)/4.5)+B45</f>
        <v>-0.80000000000000504</v>
      </c>
      <c r="C46" s="19"/>
      <c r="D46" s="20"/>
      <c r="E46" s="20"/>
      <c r="F46" s="20"/>
      <c r="G46" s="20"/>
      <c r="H46" s="20"/>
      <c r="I46" s="20"/>
      <c r="J46" s="21"/>
    </row>
    <row r="47" spans="1:10" x14ac:dyDescent="0.25">
      <c r="A47" s="22">
        <v>340</v>
      </c>
      <c r="B47" s="18">
        <f t="shared" si="7"/>
        <v>-1.2000000000000075</v>
      </c>
      <c r="C47" s="19"/>
      <c r="D47" s="20"/>
      <c r="E47" s="20"/>
      <c r="F47" s="20"/>
      <c r="G47" s="20"/>
      <c r="H47" s="20"/>
      <c r="I47" s="20"/>
      <c r="J47" s="21"/>
    </row>
    <row r="48" spans="1:10" ht="15.75" thickBot="1" x14ac:dyDescent="0.3">
      <c r="A48" s="25">
        <v>350</v>
      </c>
      <c r="B48" s="26">
        <f t="shared" si="7"/>
        <v>-1.6000000000000101</v>
      </c>
      <c r="C48" s="27"/>
      <c r="D48" s="28"/>
      <c r="E48" s="28"/>
      <c r="F48" s="28"/>
      <c r="G48" s="28"/>
      <c r="H48" s="28"/>
      <c r="I48" s="28"/>
      <c r="J48" s="29"/>
    </row>
    <row r="49" spans="1:10" ht="15.75" thickBot="1" x14ac:dyDescent="0.3">
      <c r="A49" s="30" t="s">
        <v>20</v>
      </c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15.75" thickBot="1" x14ac:dyDescent="0.3">
      <c r="A50" s="32" t="s">
        <v>47</v>
      </c>
      <c r="B50" s="33"/>
      <c r="C50" s="33"/>
      <c r="D50" s="34"/>
      <c r="E50" s="37"/>
      <c r="F50" s="38"/>
      <c r="G50" s="38"/>
      <c r="H50" s="38"/>
      <c r="I50" s="38"/>
      <c r="J50" s="39"/>
    </row>
    <row r="51" spans="1:10" x14ac:dyDescent="0.25">
      <c r="A51" s="31"/>
      <c r="B51" s="31"/>
      <c r="C51" s="31"/>
      <c r="D51" s="31"/>
      <c r="E51" s="40" t="s">
        <v>48</v>
      </c>
      <c r="F51" s="40"/>
      <c r="G51" s="40"/>
      <c r="H51" s="40"/>
      <c r="I51" s="40"/>
      <c r="J51" s="40"/>
    </row>
  </sheetData>
  <sheetProtection algorithmName="SHA-512" hashValue="Mkkpv0CmaBkY9D7KmMxu8o/H8tdXk9UGjXV/sIGz6wnSPL0U5ONvMvFiFvq7zgWRd6Ziei6bo44T+s/inDMS4w==" saltValue="qV70mXYIS1uObTkU6Qm7Cg==" spinCount="100000" sheet="1" objects="1" scenarios="1"/>
  <protectedRanges>
    <protectedRange sqref="B5:E7 G5:J7 E50:J50" name="Zonă2"/>
    <protectedRange sqref="B5:E7 G5:J7 E50:J50" name="Zonă1"/>
  </protectedRanges>
  <mergeCells count="11">
    <mergeCell ref="C8:J8"/>
    <mergeCell ref="E50:J50"/>
    <mergeCell ref="E51:J51"/>
    <mergeCell ref="G6:J6"/>
    <mergeCell ref="A3:J3"/>
    <mergeCell ref="A4:J4"/>
    <mergeCell ref="B5:E5"/>
    <mergeCell ref="G5:J5"/>
    <mergeCell ref="B6:E6"/>
    <mergeCell ref="B7:E7"/>
    <mergeCell ref="G7:J7"/>
  </mergeCells>
  <pageMargins left="0.25" right="0.25" top="0.25" bottom="0.75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Compass Deviation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2016-11-09T16:35:35Z</cp:lastPrinted>
  <dcterms:created xsi:type="dcterms:W3CDTF">2016-11-07T13:49:07Z</dcterms:created>
  <dcterms:modified xsi:type="dcterms:W3CDTF">2016-11-09T17:11:34Z</dcterms:modified>
</cp:coreProperties>
</file>