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rin\Documents\CREATE WORDPRESS\FLAGGAFF\Flag Gaff _ Maritime Navigation using Excel _ v1.0\"/>
    </mc:Choice>
  </mc:AlternateContent>
  <workbookProtection workbookAlgorithmName="SHA-512" workbookHashValue="wGmhtz/RTqoWJt2eaXXFfI0/02QQEyofSJIjzsKX/ze+SaK0d7Qp7O0/Ky4Ox3NBdNhzJmMtaFgZqmi/Y3xhmA==" workbookSaltValue="85pYznJy2rXDm6cy/ljFVA==" workbookSpinCount="100000" lockStructure="1"/>
  <bookViews>
    <workbookView xWindow="0" yWindow="0" windowWidth="20490" windowHeight="7905"/>
  </bookViews>
  <sheets>
    <sheet name="Length of 1' Formulae" sheetId="1" r:id="rId1"/>
    <sheet name="Length of 1' of Arc" sheetId="2" r:id="rId2"/>
    <sheet name="Calculations" sheetId="3" state="hidden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" l="1"/>
  <c r="G15" i="2"/>
  <c r="D15" i="2"/>
  <c r="D8" i="3" l="1"/>
  <c r="E8" i="3" s="1"/>
  <c r="D12" i="3"/>
  <c r="E12" i="3" s="1"/>
  <c r="D4" i="3"/>
  <c r="E4" i="3" s="1"/>
  <c r="C6" i="3"/>
  <c r="F6" i="3" s="1"/>
  <c r="G6" i="3" s="1"/>
  <c r="C7" i="3"/>
  <c r="F7" i="3" s="1"/>
  <c r="G7" i="3" s="1"/>
  <c r="C8" i="3"/>
  <c r="F8" i="3" s="1"/>
  <c r="G8" i="3" s="1"/>
  <c r="C9" i="3"/>
  <c r="D9" i="3" s="1"/>
  <c r="E9" i="3" s="1"/>
  <c r="C10" i="3"/>
  <c r="F10" i="3" s="1"/>
  <c r="G10" i="3" s="1"/>
  <c r="C11" i="3"/>
  <c r="F11" i="3" s="1"/>
  <c r="G11" i="3" s="1"/>
  <c r="C12" i="3"/>
  <c r="F12" i="3" s="1"/>
  <c r="G12" i="3" s="1"/>
  <c r="C13" i="3"/>
  <c r="D13" i="3" s="1"/>
  <c r="E13" i="3" s="1"/>
  <c r="C14" i="3"/>
  <c r="F14" i="3" s="1"/>
  <c r="G14" i="3" s="1"/>
  <c r="C5" i="3"/>
  <c r="F5" i="3" s="1"/>
  <c r="G5" i="3" s="1"/>
  <c r="C4" i="3"/>
  <c r="F4" i="3" s="1"/>
  <c r="G4" i="3" s="1"/>
  <c r="C25" i="2" l="1"/>
  <c r="I25" i="2"/>
  <c r="F25" i="2"/>
  <c r="C17" i="2"/>
  <c r="I17" i="2"/>
  <c r="F17" i="2"/>
  <c r="H24" i="2"/>
  <c r="E24" i="2"/>
  <c r="B24" i="2"/>
  <c r="H15" i="2"/>
  <c r="E15" i="2"/>
  <c r="B15" i="2"/>
  <c r="C15" i="2"/>
  <c r="I15" i="2"/>
  <c r="F15" i="2"/>
  <c r="I23" i="2"/>
  <c r="F23" i="2"/>
  <c r="C23" i="2"/>
  <c r="I19" i="2"/>
  <c r="F19" i="2"/>
  <c r="C19" i="2"/>
  <c r="H23" i="2"/>
  <c r="E23" i="2"/>
  <c r="B23" i="2"/>
  <c r="C21" i="2"/>
  <c r="I21" i="2"/>
  <c r="F21" i="2"/>
  <c r="H20" i="2"/>
  <c r="E20" i="2"/>
  <c r="B20" i="2"/>
  <c r="I16" i="2"/>
  <c r="F16" i="2"/>
  <c r="C16" i="2"/>
  <c r="I22" i="2"/>
  <c r="F22" i="2"/>
  <c r="C22" i="2"/>
  <c r="C18" i="2"/>
  <c r="F18" i="2"/>
  <c r="I18" i="2"/>
  <c r="E19" i="2"/>
  <c r="H19" i="2"/>
  <c r="B19" i="2"/>
  <c r="F13" i="3"/>
  <c r="G13" i="3" s="1"/>
  <c r="D5" i="3"/>
  <c r="E5" i="3" s="1"/>
  <c r="D11" i="3"/>
  <c r="E11" i="3" s="1"/>
  <c r="D7" i="3"/>
  <c r="E7" i="3" s="1"/>
  <c r="D14" i="3"/>
  <c r="E14" i="3" s="1"/>
  <c r="D10" i="3"/>
  <c r="E10" i="3" s="1"/>
  <c r="D6" i="3"/>
  <c r="E6" i="3" s="1"/>
  <c r="F9" i="3"/>
  <c r="G9" i="3" s="1"/>
  <c r="H16" i="2" l="1"/>
  <c r="E16" i="2"/>
  <c r="B16" i="2"/>
  <c r="H18" i="2"/>
  <c r="E18" i="2"/>
  <c r="B18" i="2"/>
  <c r="H21" i="2"/>
  <c r="E21" i="2"/>
  <c r="B21" i="2"/>
  <c r="H25" i="2"/>
  <c r="E25" i="2"/>
  <c r="B25" i="2"/>
  <c r="I24" i="2"/>
  <c r="F24" i="2"/>
  <c r="C24" i="2"/>
  <c r="C20" i="2"/>
  <c r="I20" i="2"/>
  <c r="F20" i="2"/>
  <c r="H17" i="2"/>
  <c r="E17" i="2"/>
  <c r="B17" i="2"/>
  <c r="H22" i="2"/>
  <c r="E22" i="2"/>
  <c r="B22" i="2"/>
</calcChain>
</file>

<file path=xl/comments1.xml><?xml version="1.0" encoding="utf-8"?>
<comments xmlns="http://schemas.openxmlformats.org/spreadsheetml/2006/main">
  <authors>
    <author>Sorin Stamate</author>
  </authors>
  <commentList>
    <comment ref="B13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24.</t>
        </r>
      </text>
    </comment>
    <comment ref="C13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24.</t>
        </r>
      </text>
    </comment>
    <comment ref="D13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25.</t>
        </r>
      </text>
    </comment>
    <comment ref="E13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24.</t>
        </r>
      </text>
    </comment>
    <comment ref="F13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24.</t>
        </r>
      </text>
    </comment>
    <comment ref="G13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25.</t>
        </r>
      </text>
    </comment>
    <comment ref="H13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24.</t>
        </r>
      </text>
    </comment>
    <comment ref="I13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24.</t>
        </r>
      </text>
    </comment>
    <comment ref="J13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25.</t>
        </r>
      </text>
    </comment>
  </commentList>
</comments>
</file>

<file path=xl/sharedStrings.xml><?xml version="1.0" encoding="utf-8"?>
<sst xmlns="http://schemas.openxmlformats.org/spreadsheetml/2006/main" count="131" uniqueCount="85">
  <si>
    <t>ρ</t>
  </si>
  <si>
    <t>=</t>
  </si>
  <si>
    <t>a + b</t>
  </si>
  <si>
    <t>-</t>
  </si>
  <si>
    <t>a - b</t>
  </si>
  <si>
    <t>[a]</t>
  </si>
  <si>
    <t>[b]</t>
  </si>
  <si>
    <t>a * (1 - e²)</t>
  </si>
  <si>
    <t>The Length of 1' of Arc of a Meridian:</t>
  </si>
  <si>
    <t>3 *</t>
  </si>
  <si>
    <t>l</t>
  </si>
  <si>
    <t>ρ * sin 1'</t>
  </si>
  <si>
    <t>ρ *</t>
  </si>
  <si>
    <t>Radius of curve of elliptic meridian:</t>
  </si>
  <si>
    <t>where:</t>
  </si>
  <si>
    <t>latitude</t>
  </si>
  <si>
    <t>radius of curve of elliptic meridian</t>
  </si>
  <si>
    <t>The Length of 1' of Arc of Equator:</t>
  </si>
  <si>
    <t>L</t>
  </si>
  <si>
    <t>a * sin 1'</t>
  </si>
  <si>
    <t>a</t>
  </si>
  <si>
    <t>semi-major axis of terrestrial ellipsoid</t>
  </si>
  <si>
    <t>semi-minor axis of terrestrial ellipsoid</t>
  </si>
  <si>
    <t>eccentricity of terrestrial ellipsoid</t>
  </si>
  <si>
    <t>Latitude</t>
  </si>
  <si>
    <t>[m]</t>
  </si>
  <si>
    <t>Length</t>
  </si>
  <si>
    <t>Ellipsoid</t>
  </si>
  <si>
    <t>Radians</t>
  </si>
  <si>
    <t>ϕ</t>
  </si>
  <si>
    <r>
      <t>[e</t>
    </r>
    <r>
      <rPr>
        <b/>
        <sz val="11"/>
        <color theme="1"/>
        <rFont val="Calibri"/>
        <family val="2"/>
        <charset val="238"/>
      </rPr>
      <t>²]</t>
    </r>
  </si>
  <si>
    <r>
      <t>[</t>
    </r>
    <r>
      <rPr>
        <b/>
        <sz val="11"/>
        <color theme="1"/>
        <rFont val="Calibri"/>
        <family val="2"/>
        <charset val="238"/>
      </rPr>
      <t>ϕ]</t>
    </r>
  </si>
  <si>
    <r>
      <t>0</t>
    </r>
    <r>
      <rPr>
        <b/>
        <sz val="11"/>
        <color theme="1"/>
        <rFont val="Calibri"/>
        <family val="2"/>
        <charset val="238"/>
      </rPr>
      <t>°</t>
    </r>
  </si>
  <si>
    <r>
      <t>10</t>
    </r>
    <r>
      <rPr>
        <b/>
        <sz val="11"/>
        <color theme="1"/>
        <rFont val="Calibri"/>
        <family val="2"/>
        <charset val="238"/>
      </rPr>
      <t>°</t>
    </r>
  </si>
  <si>
    <r>
      <t>20</t>
    </r>
    <r>
      <rPr>
        <b/>
        <sz val="11"/>
        <color theme="1"/>
        <rFont val="Calibri"/>
        <family val="2"/>
        <charset val="238"/>
      </rPr>
      <t>°</t>
    </r>
  </si>
  <si>
    <r>
      <t>30</t>
    </r>
    <r>
      <rPr>
        <b/>
        <sz val="11"/>
        <color theme="1"/>
        <rFont val="Calibri"/>
        <family val="2"/>
        <charset val="238"/>
      </rPr>
      <t>°</t>
    </r>
  </si>
  <si>
    <r>
      <t>40</t>
    </r>
    <r>
      <rPr>
        <b/>
        <sz val="11"/>
        <color theme="1"/>
        <rFont val="Calibri"/>
        <family val="2"/>
        <charset val="238"/>
      </rPr>
      <t>°</t>
    </r>
  </si>
  <si>
    <r>
      <t>45</t>
    </r>
    <r>
      <rPr>
        <b/>
        <sz val="11"/>
        <color theme="1"/>
        <rFont val="Calibri"/>
        <family val="2"/>
        <charset val="238"/>
      </rPr>
      <t>°</t>
    </r>
  </si>
  <si>
    <r>
      <t>50</t>
    </r>
    <r>
      <rPr>
        <b/>
        <sz val="11"/>
        <color theme="1"/>
        <rFont val="Calibri"/>
        <family val="2"/>
        <charset val="238"/>
      </rPr>
      <t>°</t>
    </r>
  </si>
  <si>
    <r>
      <t>60</t>
    </r>
    <r>
      <rPr>
        <b/>
        <sz val="11"/>
        <color theme="1"/>
        <rFont val="Calibri"/>
        <family val="2"/>
        <charset val="238"/>
      </rPr>
      <t>°</t>
    </r>
  </si>
  <si>
    <r>
      <t>70</t>
    </r>
    <r>
      <rPr>
        <b/>
        <sz val="11"/>
        <color theme="1"/>
        <rFont val="Calibri"/>
        <family val="2"/>
        <charset val="238"/>
      </rPr>
      <t>°</t>
    </r>
  </si>
  <si>
    <r>
      <t>80</t>
    </r>
    <r>
      <rPr>
        <b/>
        <sz val="11"/>
        <color theme="1"/>
        <rFont val="Calibri"/>
        <family val="2"/>
        <charset val="238"/>
      </rPr>
      <t>°</t>
    </r>
  </si>
  <si>
    <r>
      <t>90</t>
    </r>
    <r>
      <rPr>
        <b/>
        <sz val="11"/>
        <color theme="1"/>
        <rFont val="Calibri"/>
        <family val="2"/>
        <charset val="238"/>
      </rPr>
      <t>°</t>
    </r>
  </si>
  <si>
    <t xml:space="preserve"> </t>
  </si>
  <si>
    <t>(1 - e² * sin ² ϕ) ³ˡ²</t>
  </si>
  <si>
    <t>1st Formula:</t>
  </si>
  <si>
    <t>2nd Formula:</t>
  </si>
  <si>
    <t>1st Formula</t>
  </si>
  <si>
    <t>2nd Formula</t>
  </si>
  <si>
    <r>
      <t xml:space="preserve">2 </t>
    </r>
    <r>
      <rPr>
        <b/>
        <sz val="11"/>
        <color theme="1"/>
        <rFont val="Calibri"/>
        <family val="2"/>
        <charset val="238"/>
      </rPr>
      <t>ϕ</t>
    </r>
  </si>
  <si>
    <r>
      <t xml:space="preserve">cos 2 </t>
    </r>
    <r>
      <rPr>
        <b/>
        <sz val="11"/>
        <color theme="1"/>
        <rFont val="Calibri"/>
        <family val="2"/>
        <charset val="238"/>
      </rPr>
      <t>ϕ</t>
    </r>
  </si>
  <si>
    <r>
      <t xml:space="preserve">sin </t>
    </r>
    <r>
      <rPr>
        <b/>
        <sz val="11"/>
        <color theme="1"/>
        <rFont val="Calibri"/>
        <family val="2"/>
        <charset val="238"/>
      </rPr>
      <t>ϕ</t>
    </r>
  </si>
  <si>
    <r>
      <t xml:space="preserve">sin </t>
    </r>
    <r>
      <rPr>
        <b/>
        <sz val="11"/>
        <color theme="1"/>
        <rFont val="Calibri"/>
        <family val="2"/>
        <charset val="238"/>
      </rPr>
      <t>² ϕ</t>
    </r>
  </si>
  <si>
    <t>Length 1' Meridian _ [l]</t>
  </si>
  <si>
    <t>Length 1' Equator _ [L]</t>
  </si>
  <si>
    <t>Example 1</t>
  </si>
  <si>
    <t>Example 2</t>
  </si>
  <si>
    <t>Example 3</t>
  </si>
  <si>
    <t>The Length of 1' of Arc</t>
  </si>
  <si>
    <t>2. The Length of 1' of Arc of Equator:</t>
  </si>
  <si>
    <t>L = a/3438</t>
  </si>
  <si>
    <r>
      <t>l = 1/3438*</t>
    </r>
    <r>
      <rPr>
        <b/>
        <sz val="11"/>
        <color theme="1"/>
        <rFont val="Calibri"/>
        <family val="2"/>
        <charset val="238"/>
      </rPr>
      <t>ρ₁</t>
    </r>
  </si>
  <si>
    <r>
      <t>l = 1/3438*</t>
    </r>
    <r>
      <rPr>
        <b/>
        <sz val="11"/>
        <color theme="1"/>
        <rFont val="Calibri"/>
        <family val="2"/>
        <charset val="238"/>
      </rPr>
      <t>ρ₂</t>
    </r>
  </si>
  <si>
    <r>
      <t xml:space="preserve">* cos 2 </t>
    </r>
    <r>
      <rPr>
        <b/>
        <sz val="11"/>
        <color theme="1"/>
        <rFont val="Calibri"/>
        <family val="2"/>
        <charset val="238"/>
      </rPr>
      <t>ϕ</t>
    </r>
  </si>
  <si>
    <t>because:</t>
  </si>
  <si>
    <t>sin 1'</t>
  </si>
  <si>
    <t>1/3438</t>
  </si>
  <si>
    <t>International (Hayford) Ellipsoid</t>
  </si>
  <si>
    <t>( a )</t>
  </si>
  <si>
    <t>( b )</t>
  </si>
  <si>
    <t>( ϕ )</t>
  </si>
  <si>
    <t>( e )</t>
  </si>
  <si>
    <t>( l )</t>
  </si>
  <si>
    <t>( L )</t>
  </si>
  <si>
    <t>( ρ )</t>
  </si>
  <si>
    <t>1. The Length of 1' of Arc of Meridian:</t>
  </si>
  <si>
    <t>Flag Gaff</t>
  </si>
  <si>
    <t>Maritime Navigation using Excel</t>
  </si>
  <si>
    <t>THE LENGTH OF 1' OF ARC OF MERIDIAN &amp; ECUATOR</t>
  </si>
  <si>
    <r>
      <t xml:space="preserve">Prepared by </t>
    </r>
    <r>
      <rPr>
        <b/>
        <sz val="8"/>
        <color theme="0" tint="-0.499984740745262"/>
        <rFont val="Calibri"/>
        <family val="2"/>
        <charset val="238"/>
      </rPr>
      <t>© 2016 Sorin Stamate</t>
    </r>
  </si>
  <si>
    <t>(To be filled only in YELLOW cells)</t>
  </si>
  <si>
    <t>Prepared by © 2016 Sorin Stamate</t>
  </si>
  <si>
    <t>(more accurate)</t>
  </si>
  <si>
    <t>The exact formula:</t>
  </si>
  <si>
    <t>Approximate formula: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</si>
</sst>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7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u val="double"/>
      <sz val="18"/>
      <color theme="3"/>
      <name val="Calibri Light"/>
      <family val="2"/>
      <charset val="238"/>
      <scheme val="major"/>
    </font>
    <font>
      <b/>
      <sz val="18"/>
      <color theme="3"/>
      <name val="Calibri Light"/>
      <family val="2"/>
      <charset val="238"/>
      <scheme val="major"/>
    </font>
    <font>
      <b/>
      <sz val="8"/>
      <color theme="0" tint="-0.499984740745262"/>
      <name val="Calibri"/>
      <family val="2"/>
      <charset val="238"/>
      <scheme val="minor"/>
    </font>
    <font>
      <b/>
      <sz val="8"/>
      <color theme="0" tint="-0.499984740745262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i/>
      <sz val="9"/>
      <color indexed="8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7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0" xfId="0" applyBorder="1"/>
    <xf numFmtId="0" fontId="0" fillId="0" borderId="11" xfId="0" applyBorder="1"/>
    <xf numFmtId="0" fontId="8" fillId="2" borderId="12" xfId="0" applyFont="1" applyFill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5" fillId="2" borderId="17" xfId="0" applyFont="1" applyFill="1" applyBorder="1"/>
    <xf numFmtId="0" fontId="5" fillId="2" borderId="18" xfId="0" applyFont="1" applyFill="1" applyBorder="1"/>
    <xf numFmtId="0" fontId="5" fillId="2" borderId="19" xfId="0" applyFont="1" applyFill="1" applyBorder="1"/>
    <xf numFmtId="0" fontId="0" fillId="0" borderId="22" xfId="0" applyBorder="1"/>
    <xf numFmtId="0" fontId="0" fillId="0" borderId="23" xfId="0" applyBorder="1"/>
    <xf numFmtId="0" fontId="5" fillId="4" borderId="13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0" fillId="5" borderId="11" xfId="0" applyFill="1" applyBorder="1"/>
    <xf numFmtId="0" fontId="0" fillId="5" borderId="10" xfId="0" applyFill="1" applyBorder="1"/>
    <xf numFmtId="0" fontId="0" fillId="5" borderId="23" xfId="0" applyFill="1" applyBorder="1"/>
    <xf numFmtId="0" fontId="0" fillId="5" borderId="20" xfId="0" applyFill="1" applyBorder="1"/>
    <xf numFmtId="0" fontId="0" fillId="5" borderId="21" xfId="0" applyFill="1" applyBorder="1"/>
    <xf numFmtId="0" fontId="0" fillId="5" borderId="24" xfId="0" applyFill="1" applyBorder="1"/>
    <xf numFmtId="0" fontId="10" fillId="0" borderId="0" xfId="1" applyFont="1" applyProtection="1">
      <protection hidden="1"/>
    </xf>
    <xf numFmtId="0" fontId="0" fillId="0" borderId="0" xfId="0" applyProtection="1">
      <protection hidden="1"/>
    </xf>
    <xf numFmtId="0" fontId="11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5" fillId="4" borderId="4" xfId="0" applyFont="1" applyFill="1" applyBorder="1" applyAlignment="1" applyProtection="1">
      <alignment horizontal="center"/>
      <protection hidden="1"/>
    </xf>
    <xf numFmtId="0" fontId="5" fillId="4" borderId="7" xfId="0" applyFon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5" fillId="4" borderId="5" xfId="0" applyFont="1" applyFill="1" applyBorder="1" applyProtection="1">
      <protection hidden="1"/>
    </xf>
    <xf numFmtId="0" fontId="5" fillId="4" borderId="8" xfId="0" applyFont="1" applyFill="1" applyBorder="1" applyProtection="1">
      <protection hidden="1"/>
    </xf>
    <xf numFmtId="0" fontId="3" fillId="0" borderId="0" xfId="0" applyFont="1" applyProtection="1">
      <protection hidden="1"/>
    </xf>
    <xf numFmtId="0" fontId="2" fillId="0" borderId="1" xfId="2" applyProtection="1">
      <protection hidden="1"/>
    </xf>
    <xf numFmtId="0" fontId="0" fillId="0" borderId="0" xfId="0" applyBorder="1" applyProtection="1">
      <protection hidden="1"/>
    </xf>
    <xf numFmtId="0" fontId="8" fillId="0" borderId="0" xfId="0" applyFont="1" applyBorder="1" applyAlignment="1" applyProtection="1">
      <alignment horizontal="center"/>
      <protection hidden="1"/>
    </xf>
    <xf numFmtId="0" fontId="0" fillId="0" borderId="0" xfId="0" applyFont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49" fontId="0" fillId="0" borderId="0" xfId="0" applyNumberFormat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13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5" fillId="2" borderId="27" xfId="0" applyFont="1" applyFill="1" applyBorder="1" applyProtection="1">
      <protection hidden="1"/>
    </xf>
    <xf numFmtId="0" fontId="5" fillId="2" borderId="28" xfId="0" applyFont="1" applyFill="1" applyBorder="1" applyAlignment="1" applyProtection="1">
      <alignment horizontal="center"/>
      <protection hidden="1"/>
    </xf>
    <xf numFmtId="164" fontId="0" fillId="3" borderId="35" xfId="0" applyNumberFormat="1" applyFill="1" applyBorder="1" applyProtection="1">
      <protection hidden="1"/>
    </xf>
    <xf numFmtId="0" fontId="0" fillId="2" borderId="10" xfId="0" applyFill="1" applyBorder="1" applyProtection="1">
      <protection hidden="1"/>
    </xf>
    <xf numFmtId="0" fontId="0" fillId="2" borderId="36" xfId="0" applyFill="1" applyBorder="1" applyProtection="1">
      <protection hidden="1"/>
    </xf>
    <xf numFmtId="0" fontId="0" fillId="3" borderId="35" xfId="0" applyFill="1" applyBorder="1" applyProtection="1">
      <protection hidden="1"/>
    </xf>
    <xf numFmtId="0" fontId="5" fillId="2" borderId="36" xfId="0" applyFont="1" applyFill="1" applyBorder="1" applyProtection="1">
      <protection hidden="1"/>
    </xf>
    <xf numFmtId="0" fontId="5" fillId="2" borderId="29" xfId="0" applyFont="1" applyFill="1" applyBorder="1" applyAlignment="1" applyProtection="1">
      <alignment horizontal="center"/>
      <protection hidden="1"/>
    </xf>
    <xf numFmtId="0" fontId="5" fillId="4" borderId="35" xfId="0" applyFont="1" applyFill="1" applyBorder="1" applyAlignment="1" applyProtection="1">
      <alignment horizontal="center"/>
      <protection hidden="1"/>
    </xf>
    <xf numFmtId="0" fontId="5" fillId="4" borderId="10" xfId="0" applyFont="1" applyFill="1" applyBorder="1" applyAlignment="1" applyProtection="1">
      <alignment horizontal="center"/>
      <protection hidden="1"/>
    </xf>
    <xf numFmtId="0" fontId="5" fillId="4" borderId="36" xfId="0" applyFont="1" applyFill="1" applyBorder="1" applyProtection="1">
      <protection hidden="1"/>
    </xf>
    <xf numFmtId="0" fontId="5" fillId="2" borderId="30" xfId="0" applyFont="1" applyFill="1" applyBorder="1" applyAlignment="1" applyProtection="1">
      <alignment horizontal="center"/>
      <protection hidden="1"/>
    </xf>
    <xf numFmtId="0" fontId="5" fillId="4" borderId="26" xfId="0" applyFont="1" applyFill="1" applyBorder="1" applyAlignment="1" applyProtection="1">
      <alignment horizontal="center"/>
      <protection hidden="1"/>
    </xf>
    <xf numFmtId="0" fontId="5" fillId="4" borderId="37" xfId="0" applyFont="1" applyFill="1" applyBorder="1" applyAlignment="1" applyProtection="1">
      <alignment horizontal="center"/>
      <protection hidden="1"/>
    </xf>
    <xf numFmtId="0" fontId="5" fillId="2" borderId="31" xfId="0" applyFont="1" applyFill="1" applyBorder="1" applyAlignment="1" applyProtection="1">
      <alignment horizontal="center"/>
      <protection hidden="1"/>
    </xf>
    <xf numFmtId="0" fontId="5" fillId="2" borderId="38" xfId="0" applyFont="1" applyFill="1" applyBorder="1" applyAlignment="1" applyProtection="1">
      <alignment horizontal="center"/>
      <protection hidden="1"/>
    </xf>
    <xf numFmtId="0" fontId="5" fillId="2" borderId="23" xfId="0" applyFont="1" applyFill="1" applyBorder="1" applyAlignment="1" applyProtection="1">
      <alignment horizontal="center"/>
      <protection hidden="1"/>
    </xf>
    <xf numFmtId="0" fontId="5" fillId="2" borderId="39" xfId="0" applyFont="1" applyFill="1" applyBorder="1" applyAlignment="1" applyProtection="1">
      <alignment horizontal="center"/>
      <protection hidden="1"/>
    </xf>
    <xf numFmtId="164" fontId="0" fillId="5" borderId="40" xfId="0" applyNumberFormat="1" applyFill="1" applyBorder="1" applyProtection="1">
      <protection hidden="1"/>
    </xf>
    <xf numFmtId="164" fontId="0" fillId="5" borderId="11" xfId="0" applyNumberFormat="1" applyFill="1" applyBorder="1" applyProtection="1">
      <protection hidden="1"/>
    </xf>
    <xf numFmtId="164" fontId="0" fillId="5" borderId="41" xfId="0" applyNumberFormat="1" applyFill="1" applyBorder="1" applyProtection="1">
      <protection hidden="1"/>
    </xf>
    <xf numFmtId="164" fontId="0" fillId="5" borderId="45" xfId="0" applyNumberFormat="1" applyFill="1" applyBorder="1" applyProtection="1">
      <protection hidden="1"/>
    </xf>
    <xf numFmtId="164" fontId="0" fillId="5" borderId="25" xfId="0" applyNumberFormat="1" applyFill="1" applyBorder="1" applyProtection="1">
      <protection hidden="1"/>
    </xf>
    <xf numFmtId="164" fontId="0" fillId="5" borderId="46" xfId="0" applyNumberFormat="1" applyFill="1" applyBorder="1" applyProtection="1">
      <protection hidden="1"/>
    </xf>
    <xf numFmtId="164" fontId="0" fillId="5" borderId="35" xfId="0" applyNumberFormat="1" applyFill="1" applyBorder="1" applyProtection="1">
      <protection hidden="1"/>
    </xf>
    <xf numFmtId="164" fontId="0" fillId="5" borderId="10" xfId="0" applyNumberFormat="1" applyFill="1" applyBorder="1" applyProtection="1">
      <protection hidden="1"/>
    </xf>
    <xf numFmtId="164" fontId="0" fillId="5" borderId="36" xfId="0" applyNumberFormat="1" applyFill="1" applyBorder="1" applyProtection="1">
      <protection hidden="1"/>
    </xf>
    <xf numFmtId="164" fontId="0" fillId="5" borderId="42" xfId="0" applyNumberFormat="1" applyFill="1" applyBorder="1" applyProtection="1">
      <protection hidden="1"/>
    </xf>
    <xf numFmtId="164" fontId="0" fillId="5" borderId="43" xfId="0" applyNumberFormat="1" applyFill="1" applyBorder="1" applyProtection="1">
      <protection hidden="1"/>
    </xf>
    <xf numFmtId="164" fontId="0" fillId="5" borderId="44" xfId="0" applyNumberFormat="1" applyFill="1" applyBorder="1" applyProtection="1">
      <protection hidden="1"/>
    </xf>
    <xf numFmtId="164" fontId="0" fillId="5" borderId="47" xfId="0" applyNumberFormat="1" applyFill="1" applyBorder="1" applyProtection="1">
      <protection hidden="1"/>
    </xf>
    <xf numFmtId="164" fontId="0" fillId="5" borderId="48" xfId="0" applyNumberFormat="1" applyFill="1" applyBorder="1" applyProtection="1">
      <protection hidden="1"/>
    </xf>
    <xf numFmtId="0" fontId="11" fillId="0" borderId="30" xfId="0" applyFont="1" applyFill="1" applyBorder="1" applyAlignment="1" applyProtection="1">
      <alignment horizontal="left"/>
      <protection hidden="1"/>
    </xf>
    <xf numFmtId="0" fontId="5" fillId="4" borderId="3" xfId="0" applyFont="1" applyFill="1" applyBorder="1" applyAlignment="1" applyProtection="1">
      <alignment horizontal="center" vertical="center"/>
      <protection hidden="1"/>
    </xf>
    <xf numFmtId="0" fontId="5" fillId="4" borderId="7" xfId="0" applyFont="1" applyFill="1" applyBorder="1" applyAlignment="1" applyProtection="1">
      <alignment horizontal="center" vertical="center"/>
      <protection hidden="1"/>
    </xf>
    <xf numFmtId="0" fontId="5" fillId="4" borderId="2" xfId="0" applyFont="1" applyFill="1" applyBorder="1" applyAlignment="1" applyProtection="1">
      <alignment horizontal="center" vertical="center"/>
      <protection hidden="1"/>
    </xf>
    <xf numFmtId="0" fontId="5" fillId="4" borderId="6" xfId="0" applyFont="1" applyFill="1" applyBorder="1" applyAlignment="1" applyProtection="1">
      <alignment horizontal="center" vertical="center"/>
      <protection hidden="1"/>
    </xf>
    <xf numFmtId="0" fontId="8" fillId="4" borderId="3" xfId="0" applyFont="1" applyFill="1" applyBorder="1" applyAlignment="1" applyProtection="1">
      <alignment horizontal="center" vertical="center"/>
      <protection hidden="1"/>
    </xf>
    <xf numFmtId="0" fontId="8" fillId="4" borderId="7" xfId="0" applyFont="1" applyFill="1" applyBorder="1" applyAlignment="1" applyProtection="1">
      <alignment horizontal="center" vertical="center"/>
      <protection hidden="1"/>
    </xf>
    <xf numFmtId="0" fontId="9" fillId="0" borderId="0" xfId="1" applyFont="1" applyAlignment="1" applyProtection="1">
      <alignment horizontal="center"/>
      <protection hidden="1"/>
    </xf>
    <xf numFmtId="0" fontId="8" fillId="4" borderId="4" xfId="0" applyFont="1" applyFill="1" applyBorder="1" applyAlignment="1" applyProtection="1">
      <alignment horizontal="center"/>
      <protection hidden="1"/>
    </xf>
    <xf numFmtId="0" fontId="8" fillId="4" borderId="2" xfId="0" applyFont="1" applyFill="1" applyBorder="1" applyAlignment="1" applyProtection="1">
      <alignment horizontal="center" vertical="center"/>
      <protection hidden="1"/>
    </xf>
    <xf numFmtId="0" fontId="8" fillId="4" borderId="6" xfId="0" applyFont="1" applyFill="1" applyBorder="1" applyAlignment="1" applyProtection="1">
      <alignment horizontal="center" vertical="center"/>
      <protection hidden="1"/>
    </xf>
    <xf numFmtId="0" fontId="8" fillId="4" borderId="9" xfId="0" applyFont="1" applyFill="1" applyBorder="1" applyAlignment="1" applyProtection="1">
      <alignment horizontal="center"/>
      <protection hidden="1"/>
    </xf>
    <xf numFmtId="0" fontId="5" fillId="4" borderId="5" xfId="0" applyFont="1" applyFill="1" applyBorder="1" applyAlignment="1" applyProtection="1">
      <alignment horizontal="center" vertical="center"/>
      <protection hidden="1"/>
    </xf>
    <xf numFmtId="0" fontId="5" fillId="4" borderId="8" xfId="0" applyFont="1" applyFill="1" applyBorder="1" applyAlignment="1" applyProtection="1">
      <alignment horizontal="center" vertical="center"/>
      <protection hidden="1"/>
    </xf>
    <xf numFmtId="0" fontId="7" fillId="0" borderId="0" xfId="3" applyAlignment="1" applyProtection="1">
      <alignment horizontal="center"/>
      <protection hidden="1"/>
    </xf>
    <xf numFmtId="0" fontId="5" fillId="3" borderId="32" xfId="0" applyFont="1" applyFill="1" applyBorder="1" applyAlignment="1" applyProtection="1">
      <alignment horizontal="center"/>
      <protection hidden="1"/>
    </xf>
    <xf numFmtId="0" fontId="5" fillId="3" borderId="33" xfId="0" applyFont="1" applyFill="1" applyBorder="1" applyAlignment="1" applyProtection="1">
      <alignment horizontal="center"/>
      <protection hidden="1"/>
    </xf>
    <xf numFmtId="0" fontId="5" fillId="3" borderId="34" xfId="0" applyFont="1" applyFill="1" applyBorder="1" applyAlignment="1" applyProtection="1">
      <alignment horizontal="center"/>
      <protection hidden="1"/>
    </xf>
    <xf numFmtId="0" fontId="5" fillId="2" borderId="35" xfId="0" applyFont="1" applyFill="1" applyBorder="1" applyAlignment="1" applyProtection="1">
      <alignment horizontal="center"/>
      <protection hidden="1"/>
    </xf>
    <xf numFmtId="0" fontId="5" fillId="2" borderId="10" xfId="0" applyFont="1" applyFill="1" applyBorder="1" applyAlignment="1" applyProtection="1">
      <alignment horizontal="center"/>
      <protection hidden="1"/>
    </xf>
  </cellXfs>
  <cellStyles count="4">
    <cellStyle name="Normal" xfId="0" builtinId="0"/>
    <cellStyle name="Text explicativ" xfId="3" builtinId="53"/>
    <cellStyle name="Titlu" xfId="1" builtinId="15"/>
    <cellStyle name="Titlu 1" xfId="2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P43"/>
  <sheetViews>
    <sheetView tabSelected="1" workbookViewId="0"/>
  </sheetViews>
  <sheetFormatPr defaultRowHeight="15" x14ac:dyDescent="0.25"/>
  <cols>
    <col min="1" max="16384" width="9.140625" style="20"/>
  </cols>
  <sheetData>
    <row r="1" spans="1:15" ht="23.25" x14ac:dyDescent="0.35">
      <c r="A1" s="19" t="s">
        <v>76</v>
      </c>
    </row>
    <row r="2" spans="1:15" x14ac:dyDescent="0.25">
      <c r="A2" s="21" t="s">
        <v>77</v>
      </c>
    </row>
    <row r="4" spans="1:15" ht="23.25" x14ac:dyDescent="0.35">
      <c r="A4" s="82" t="s">
        <v>78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</row>
    <row r="6" spans="1:15" x14ac:dyDescent="0.25">
      <c r="A6" s="22" t="s">
        <v>13</v>
      </c>
    </row>
    <row r="7" spans="1:15" ht="15.75" thickBot="1" x14ac:dyDescent="0.3"/>
    <row r="8" spans="1:15" x14ac:dyDescent="0.25">
      <c r="A8" s="42" t="s">
        <v>84</v>
      </c>
      <c r="E8" s="23" t="s">
        <v>45</v>
      </c>
      <c r="H8" s="84" t="s">
        <v>0</v>
      </c>
      <c r="I8" s="76" t="s">
        <v>1</v>
      </c>
      <c r="J8" s="24" t="s">
        <v>2</v>
      </c>
      <c r="K8" s="76" t="s">
        <v>3</v>
      </c>
      <c r="L8" s="76" t="s">
        <v>9</v>
      </c>
      <c r="M8" s="24" t="s">
        <v>4</v>
      </c>
      <c r="N8" s="87" t="s">
        <v>63</v>
      </c>
    </row>
    <row r="9" spans="1:15" ht="15.75" thickBot="1" x14ac:dyDescent="0.3">
      <c r="H9" s="85"/>
      <c r="I9" s="77"/>
      <c r="J9" s="25">
        <v>2</v>
      </c>
      <c r="K9" s="77"/>
      <c r="L9" s="77"/>
      <c r="M9" s="25">
        <v>2</v>
      </c>
      <c r="N9" s="88"/>
    </row>
    <row r="11" spans="1:15" x14ac:dyDescent="0.25">
      <c r="I11" s="20" t="s">
        <v>14</v>
      </c>
    </row>
    <row r="12" spans="1:15" x14ac:dyDescent="0.25">
      <c r="J12" s="26" t="s">
        <v>68</v>
      </c>
      <c r="K12" s="20" t="s">
        <v>21</v>
      </c>
    </row>
    <row r="13" spans="1:15" x14ac:dyDescent="0.25">
      <c r="J13" s="26" t="s">
        <v>69</v>
      </c>
      <c r="K13" s="20" t="s">
        <v>22</v>
      </c>
    </row>
    <row r="14" spans="1:15" x14ac:dyDescent="0.25">
      <c r="J14" s="27" t="s">
        <v>70</v>
      </c>
      <c r="K14" s="20" t="s">
        <v>15</v>
      </c>
    </row>
    <row r="15" spans="1:15" ht="15.75" thickBot="1" x14ac:dyDescent="0.3"/>
    <row r="16" spans="1:15" x14ac:dyDescent="0.25">
      <c r="A16" s="42" t="s">
        <v>83</v>
      </c>
      <c r="E16" s="23" t="s">
        <v>46</v>
      </c>
      <c r="H16" s="84" t="s">
        <v>0</v>
      </c>
      <c r="I16" s="80" t="s">
        <v>1</v>
      </c>
      <c r="J16" s="83" t="s">
        <v>7</v>
      </c>
      <c r="K16" s="83"/>
      <c r="L16" s="28"/>
    </row>
    <row r="17" spans="1:16" ht="15.75" thickBot="1" x14ac:dyDescent="0.3">
      <c r="A17" s="41" t="s">
        <v>82</v>
      </c>
      <c r="H17" s="85"/>
      <c r="I17" s="81"/>
      <c r="J17" s="86" t="s">
        <v>44</v>
      </c>
      <c r="K17" s="86"/>
      <c r="L17" s="29"/>
    </row>
    <row r="18" spans="1:16" x14ac:dyDescent="0.25">
      <c r="G18" s="30"/>
    </row>
    <row r="19" spans="1:16" x14ac:dyDescent="0.25">
      <c r="I19" s="20" t="s">
        <v>14</v>
      </c>
    </row>
    <row r="20" spans="1:16" x14ac:dyDescent="0.25">
      <c r="J20" s="26" t="s">
        <v>68</v>
      </c>
      <c r="K20" s="20" t="s">
        <v>21</v>
      </c>
      <c r="P20" s="20" t="s">
        <v>43</v>
      </c>
    </row>
    <row r="21" spans="1:16" x14ac:dyDescent="0.25">
      <c r="J21" s="26" t="s">
        <v>71</v>
      </c>
      <c r="K21" s="20" t="s">
        <v>23</v>
      </c>
    </row>
    <row r="22" spans="1:16" x14ac:dyDescent="0.25">
      <c r="J22" s="27" t="s">
        <v>70</v>
      </c>
      <c r="K22" s="20" t="s">
        <v>15</v>
      </c>
    </row>
    <row r="24" spans="1:16" ht="20.25" thickBot="1" x14ac:dyDescent="0.35">
      <c r="A24" s="31" t="s">
        <v>75</v>
      </c>
      <c r="B24" s="31"/>
      <c r="C24" s="31"/>
      <c r="D24" s="31"/>
      <c r="E24" s="31"/>
    </row>
    <row r="25" spans="1:16" ht="16.5" thickTop="1" thickBot="1" x14ac:dyDescent="0.3"/>
    <row r="26" spans="1:16" x14ac:dyDescent="0.25">
      <c r="A26" s="22" t="s">
        <v>8</v>
      </c>
      <c r="E26" s="26" t="s">
        <v>72</v>
      </c>
      <c r="H26" s="78" t="s">
        <v>10</v>
      </c>
      <c r="I26" s="76" t="s">
        <v>1</v>
      </c>
      <c r="J26" s="80" t="s">
        <v>11</v>
      </c>
      <c r="K26" s="80" t="s">
        <v>1</v>
      </c>
      <c r="L26" s="80" t="s">
        <v>12</v>
      </c>
      <c r="M26" s="24">
        <v>1</v>
      </c>
      <c r="N26" s="28"/>
    </row>
    <row r="27" spans="1:16" ht="15.75" thickBot="1" x14ac:dyDescent="0.3">
      <c r="H27" s="79"/>
      <c r="I27" s="77"/>
      <c r="J27" s="81"/>
      <c r="K27" s="81"/>
      <c r="L27" s="81"/>
      <c r="M27" s="25">
        <v>3438</v>
      </c>
      <c r="N27" s="29"/>
    </row>
    <row r="29" spans="1:16" x14ac:dyDescent="0.25">
      <c r="H29" s="32"/>
      <c r="I29" s="32" t="s">
        <v>14</v>
      </c>
      <c r="J29" s="32"/>
      <c r="K29" s="32"/>
      <c r="L29" s="32"/>
      <c r="M29" s="32"/>
      <c r="N29" s="32"/>
      <c r="O29" s="32"/>
      <c r="P29" s="32"/>
    </row>
    <row r="30" spans="1:16" x14ac:dyDescent="0.25">
      <c r="H30" s="32"/>
      <c r="I30" s="32"/>
      <c r="J30" s="33" t="s">
        <v>74</v>
      </c>
      <c r="K30" s="34" t="s">
        <v>16</v>
      </c>
      <c r="L30" s="32"/>
      <c r="M30" s="32"/>
      <c r="N30" s="32"/>
      <c r="O30" s="32"/>
      <c r="P30" s="32"/>
    </row>
    <row r="31" spans="1:16" x14ac:dyDescent="0.25">
      <c r="H31" s="32"/>
      <c r="I31" s="32"/>
      <c r="J31" s="32"/>
      <c r="K31" s="34"/>
      <c r="L31" s="32"/>
      <c r="M31" s="32"/>
      <c r="N31" s="32"/>
      <c r="O31" s="32"/>
      <c r="P31" s="32"/>
    </row>
    <row r="32" spans="1:16" x14ac:dyDescent="0.25">
      <c r="H32" s="32" t="s">
        <v>64</v>
      </c>
      <c r="I32" s="35" t="s">
        <v>65</v>
      </c>
      <c r="J32" s="35" t="s">
        <v>1</v>
      </c>
      <c r="K32" s="36" t="s">
        <v>66</v>
      </c>
      <c r="L32" s="37" t="s">
        <v>1</v>
      </c>
      <c r="M32" s="38">
        <v>2.9100000000000003E-4</v>
      </c>
      <c r="N32" s="39"/>
      <c r="O32" s="37"/>
      <c r="P32" s="39"/>
    </row>
    <row r="33" spans="1:16" ht="20.25" thickBot="1" x14ac:dyDescent="0.35">
      <c r="A33" s="31" t="s">
        <v>59</v>
      </c>
      <c r="B33" s="31"/>
      <c r="C33" s="31"/>
      <c r="D33" s="31"/>
      <c r="E33" s="31"/>
      <c r="H33" s="32"/>
      <c r="I33" s="32"/>
      <c r="J33" s="35"/>
      <c r="K33" s="40"/>
      <c r="L33" s="37"/>
      <c r="M33" s="39"/>
      <c r="N33" s="39"/>
      <c r="O33" s="37"/>
      <c r="P33" s="39"/>
    </row>
    <row r="34" spans="1:16" ht="16.5" thickTop="1" thickBot="1" x14ac:dyDescent="0.3"/>
    <row r="35" spans="1:16" x14ac:dyDescent="0.25">
      <c r="A35" s="22" t="s">
        <v>17</v>
      </c>
      <c r="E35" s="26" t="s">
        <v>73</v>
      </c>
      <c r="H35" s="78" t="s">
        <v>18</v>
      </c>
      <c r="I35" s="76" t="s">
        <v>1</v>
      </c>
      <c r="J35" s="76" t="s">
        <v>19</v>
      </c>
      <c r="K35" s="76" t="s">
        <v>1</v>
      </c>
      <c r="L35" s="24" t="s">
        <v>20</v>
      </c>
      <c r="M35" s="28"/>
    </row>
    <row r="36" spans="1:16" ht="15.75" thickBot="1" x14ac:dyDescent="0.3">
      <c r="H36" s="79"/>
      <c r="I36" s="77"/>
      <c r="J36" s="77"/>
      <c r="K36" s="77"/>
      <c r="L36" s="25">
        <v>3438</v>
      </c>
      <c r="M36" s="29"/>
    </row>
    <row r="38" spans="1:16" x14ac:dyDescent="0.25">
      <c r="I38" s="20" t="s">
        <v>14</v>
      </c>
    </row>
    <row r="39" spans="1:16" x14ac:dyDescent="0.25">
      <c r="J39" s="26" t="s">
        <v>68</v>
      </c>
      <c r="K39" s="20" t="s">
        <v>21</v>
      </c>
    </row>
    <row r="41" spans="1:16" x14ac:dyDescent="0.25">
      <c r="H41" s="32" t="s">
        <v>64</v>
      </c>
      <c r="I41" s="35" t="s">
        <v>65</v>
      </c>
      <c r="J41" s="35" t="s">
        <v>1</v>
      </c>
      <c r="K41" s="36" t="s">
        <v>66</v>
      </c>
      <c r="L41" s="37" t="s">
        <v>1</v>
      </c>
      <c r="M41" s="38">
        <v>2.9100000000000003E-4</v>
      </c>
    </row>
    <row r="43" spans="1:16" x14ac:dyDescent="0.25">
      <c r="A43" s="21" t="s">
        <v>79</v>
      </c>
    </row>
  </sheetData>
  <sheetProtection algorithmName="SHA-512" hashValue="vtrHfdIAIF7fFLpuNESosijYYd7pj28F6LUXcUw4h0HH0n/KccCkKecLQYTNCpc6WWlgKX7brJ8tRXEZNTvREA==" saltValue="OhDQ2/wnDD+Mq1MfrJCLBQ==" spinCount="100000" sheet="1" objects="1" scenarios="1"/>
  <mergeCells count="19">
    <mergeCell ref="A4:O4"/>
    <mergeCell ref="J16:K16"/>
    <mergeCell ref="H16:H17"/>
    <mergeCell ref="I16:I17"/>
    <mergeCell ref="J17:K17"/>
    <mergeCell ref="N8:N9"/>
    <mergeCell ref="L8:L9"/>
    <mergeCell ref="K8:K9"/>
    <mergeCell ref="I8:I9"/>
    <mergeCell ref="H8:H9"/>
    <mergeCell ref="J35:J36"/>
    <mergeCell ref="I35:I36"/>
    <mergeCell ref="H35:H36"/>
    <mergeCell ref="K35:K36"/>
    <mergeCell ref="L26:L27"/>
    <mergeCell ref="K26:K27"/>
    <mergeCell ref="J26:J27"/>
    <mergeCell ref="I26:I27"/>
    <mergeCell ref="H26:H27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J26"/>
  <sheetViews>
    <sheetView workbookViewId="0"/>
  </sheetViews>
  <sheetFormatPr defaultRowHeight="15" x14ac:dyDescent="0.25"/>
  <cols>
    <col min="1" max="1" width="8.5703125" style="20" bestFit="1" customWidth="1"/>
    <col min="2" max="2" width="12" style="20" bestFit="1" customWidth="1"/>
    <col min="3" max="3" width="12.140625" style="20" bestFit="1" customWidth="1"/>
    <col min="4" max="4" width="20.7109375" style="20" bestFit="1" customWidth="1"/>
    <col min="5" max="6" width="12.7109375" style="20" customWidth="1"/>
    <col min="7" max="7" width="20.7109375" style="20" bestFit="1" customWidth="1"/>
    <col min="8" max="8" width="11.5703125" style="20" bestFit="1" customWidth="1"/>
    <col min="9" max="9" width="12" style="20" bestFit="1" customWidth="1"/>
    <col min="10" max="10" width="20.7109375" style="20" bestFit="1" customWidth="1"/>
    <col min="11" max="16384" width="9.140625" style="20"/>
  </cols>
  <sheetData>
    <row r="1" spans="1:10" ht="23.25" x14ac:dyDescent="0.35">
      <c r="A1" s="19" t="s">
        <v>76</v>
      </c>
    </row>
    <row r="2" spans="1:10" x14ac:dyDescent="0.25">
      <c r="A2" s="21" t="s">
        <v>77</v>
      </c>
    </row>
    <row r="3" spans="1:10" x14ac:dyDescent="0.25">
      <c r="A3" s="21"/>
    </row>
    <row r="4" spans="1:10" ht="20.25" thickBot="1" x14ac:dyDescent="0.35">
      <c r="A4" s="31" t="s">
        <v>58</v>
      </c>
      <c r="B4" s="31"/>
      <c r="C4" s="31"/>
    </row>
    <row r="5" spans="1:10" ht="15.75" thickTop="1" x14ac:dyDescent="0.25">
      <c r="A5" s="89" t="s">
        <v>80</v>
      </c>
      <c r="B5" s="89"/>
      <c r="C5" s="89"/>
      <c r="D5" s="89"/>
      <c r="E5" s="89"/>
      <c r="F5" s="89"/>
      <c r="G5" s="89"/>
      <c r="H5" s="89"/>
      <c r="I5" s="89"/>
      <c r="J5" s="89"/>
    </row>
    <row r="6" spans="1:10" ht="15.75" thickBot="1" x14ac:dyDescent="0.3">
      <c r="C6" s="22" t="s">
        <v>55</v>
      </c>
      <c r="F6" s="22" t="s">
        <v>56</v>
      </c>
      <c r="I6" s="22" t="s">
        <v>57</v>
      </c>
    </row>
    <row r="7" spans="1:10" ht="15.75" thickTop="1" x14ac:dyDescent="0.25">
      <c r="A7" s="43" t="s">
        <v>27</v>
      </c>
      <c r="B7" s="90" t="s">
        <v>67</v>
      </c>
      <c r="C7" s="91"/>
      <c r="D7" s="92"/>
      <c r="E7" s="90"/>
      <c r="F7" s="91"/>
      <c r="G7" s="92"/>
      <c r="H7" s="90"/>
      <c r="I7" s="91"/>
      <c r="J7" s="92"/>
    </row>
    <row r="8" spans="1:10" x14ac:dyDescent="0.25">
      <c r="A8" s="44" t="s">
        <v>5</v>
      </c>
      <c r="B8" s="45">
        <v>6378388</v>
      </c>
      <c r="C8" s="46"/>
      <c r="D8" s="47"/>
      <c r="E8" s="45"/>
      <c r="F8" s="46"/>
      <c r="G8" s="47"/>
      <c r="H8" s="45"/>
      <c r="I8" s="46"/>
      <c r="J8" s="47"/>
    </row>
    <row r="9" spans="1:10" x14ac:dyDescent="0.25">
      <c r="A9" s="44" t="s">
        <v>6</v>
      </c>
      <c r="B9" s="45">
        <v>6356911.9460000005</v>
      </c>
      <c r="C9" s="46"/>
      <c r="D9" s="47"/>
      <c r="E9" s="45"/>
      <c r="F9" s="46"/>
      <c r="G9" s="47"/>
      <c r="H9" s="45"/>
      <c r="I9" s="46"/>
      <c r="J9" s="47"/>
    </row>
    <row r="10" spans="1:10" x14ac:dyDescent="0.25">
      <c r="A10" s="44" t="s">
        <v>30</v>
      </c>
      <c r="B10" s="48">
        <v>6.72267E-3</v>
      </c>
      <c r="C10" s="46"/>
      <c r="D10" s="47"/>
      <c r="E10" s="48"/>
      <c r="F10" s="46"/>
      <c r="G10" s="47"/>
      <c r="H10" s="48"/>
      <c r="I10" s="46"/>
      <c r="J10" s="47"/>
    </row>
    <row r="11" spans="1:10" x14ac:dyDescent="0.25">
      <c r="A11" s="44" t="s">
        <v>26</v>
      </c>
      <c r="B11" s="93" t="s">
        <v>53</v>
      </c>
      <c r="C11" s="94"/>
      <c r="D11" s="49" t="s">
        <v>54</v>
      </c>
      <c r="E11" s="93" t="s">
        <v>53</v>
      </c>
      <c r="F11" s="94"/>
      <c r="G11" s="49" t="s">
        <v>54</v>
      </c>
      <c r="H11" s="93" t="s">
        <v>53</v>
      </c>
      <c r="I11" s="94"/>
      <c r="J11" s="49" t="s">
        <v>54</v>
      </c>
    </row>
    <row r="12" spans="1:10" x14ac:dyDescent="0.25">
      <c r="A12" s="50" t="s">
        <v>24</v>
      </c>
      <c r="B12" s="51" t="s">
        <v>47</v>
      </c>
      <c r="C12" s="52" t="s">
        <v>48</v>
      </c>
      <c r="D12" s="53"/>
      <c r="E12" s="51" t="s">
        <v>47</v>
      </c>
      <c r="F12" s="52" t="s">
        <v>48</v>
      </c>
      <c r="G12" s="53"/>
      <c r="H12" s="51" t="s">
        <v>47</v>
      </c>
      <c r="I12" s="52" t="s">
        <v>48</v>
      </c>
      <c r="J12" s="53"/>
    </row>
    <row r="13" spans="1:10" x14ac:dyDescent="0.25">
      <c r="A13" s="54"/>
      <c r="B13" s="51" t="s">
        <v>61</v>
      </c>
      <c r="C13" s="55" t="s">
        <v>62</v>
      </c>
      <c r="D13" s="56" t="s">
        <v>60</v>
      </c>
      <c r="E13" s="51" t="s">
        <v>61</v>
      </c>
      <c r="F13" s="55" t="s">
        <v>62</v>
      </c>
      <c r="G13" s="56" t="s">
        <v>60</v>
      </c>
      <c r="H13" s="51" t="s">
        <v>61</v>
      </c>
      <c r="I13" s="55" t="s">
        <v>62</v>
      </c>
      <c r="J13" s="56" t="s">
        <v>60</v>
      </c>
    </row>
    <row r="14" spans="1:10" ht="15.75" thickBot="1" x14ac:dyDescent="0.3">
      <c r="A14" s="57" t="s">
        <v>31</v>
      </c>
      <c r="B14" s="58" t="s">
        <v>25</v>
      </c>
      <c r="C14" s="59" t="s">
        <v>25</v>
      </c>
      <c r="D14" s="60" t="s">
        <v>25</v>
      </c>
      <c r="E14" s="58" t="s">
        <v>25</v>
      </c>
      <c r="F14" s="59" t="s">
        <v>25</v>
      </c>
      <c r="G14" s="60" t="s">
        <v>25</v>
      </c>
      <c r="H14" s="58" t="s">
        <v>25</v>
      </c>
      <c r="I14" s="59" t="s">
        <v>25</v>
      </c>
      <c r="J14" s="60" t="s">
        <v>25</v>
      </c>
    </row>
    <row r="15" spans="1:10" x14ac:dyDescent="0.25">
      <c r="A15" s="50" t="s">
        <v>32</v>
      </c>
      <c r="B15" s="61">
        <f>1/3438*(($B$8+$B$9)/2-3*($B$8-$B$9)/2*Calculations!E4)</f>
        <v>1842.767856893543</v>
      </c>
      <c r="C15" s="62">
        <f>1/3438*(($B$8*(1-$B$10))/((1-$B$10*Calculations!G4)^(3/2)))</f>
        <v>1842.7888895706919</v>
      </c>
      <c r="D15" s="63">
        <f>$B$8/3438</f>
        <v>1855.2611983711461</v>
      </c>
      <c r="E15" s="61">
        <f>1/3438*(($E$8+$E$9)/2-3*($E$8-$E$9)/2*Calculations!E4)</f>
        <v>0</v>
      </c>
      <c r="F15" s="62">
        <f>1/3438*(($E$8*(1-$E$10))/((1-$E$10*Calculations!G4)^(3/2)))</f>
        <v>0</v>
      </c>
      <c r="G15" s="63">
        <f>$E$8/3438</f>
        <v>0</v>
      </c>
      <c r="H15" s="64">
        <f>1/3438*(($H$8+$H$9)/2-3*($H$8-$H$9)/2*Calculations!E4)</f>
        <v>0</v>
      </c>
      <c r="I15" s="65">
        <f>1/3438*(($H$8*(1-$H$10))/((1-$H$10*Calculations!G4)^(3/2)))</f>
        <v>0</v>
      </c>
      <c r="J15" s="66">
        <f>$H$8/3438</f>
        <v>0</v>
      </c>
    </row>
    <row r="16" spans="1:10" x14ac:dyDescent="0.25">
      <c r="A16" s="44" t="s">
        <v>33</v>
      </c>
      <c r="B16" s="67">
        <f>1/3438*(($B$8+$B$9)/2-3*($B$8-$B$9)/2*Calculations!E5)</f>
        <v>1843.3329374051489</v>
      </c>
      <c r="C16" s="68">
        <f>1/3438*(($B$8*(1-$B$10))/((1-$B$10*Calculations!G5)^(3/2)))</f>
        <v>1843.3493683268994</v>
      </c>
      <c r="D16" s="69"/>
      <c r="E16" s="67">
        <f>1/3438*(($E$8+$E$9)/2-3*($E$8-$E$9)/2*Calculations!E5)</f>
        <v>0</v>
      </c>
      <c r="F16" s="68">
        <f>1/3438*(($E$8*(1-$E$10))/((1-$E$10*Calculations!G5)^(3/2)))</f>
        <v>0</v>
      </c>
      <c r="G16" s="69"/>
      <c r="H16" s="61">
        <f>1/3438*(($H$8+$H$9)/2-3*($H$8-$H$9)/2*Calculations!E5)</f>
        <v>0</v>
      </c>
      <c r="I16" s="62">
        <f>1/3438*(($H$8*(1-$H$10))/((1-$H$10*Calculations!G5)^(3/2)))</f>
        <v>0</v>
      </c>
      <c r="J16" s="69"/>
    </row>
    <row r="17" spans="1:10" x14ac:dyDescent="0.25">
      <c r="A17" s="44" t="s">
        <v>34</v>
      </c>
      <c r="B17" s="67">
        <f>1/3438*(($B$8+$B$9)/2-3*($B$8-$B$9)/2*Calculations!E6)</f>
        <v>1844.9600218905659</v>
      </c>
      <c r="C17" s="68">
        <f>1/3438*(($B$8*(1-$B$10))/((1-$B$10*Calculations!G6)^(3/2)))</f>
        <v>1844.964790420798</v>
      </c>
      <c r="D17" s="69"/>
      <c r="E17" s="67">
        <f>1/3438*(($E$8+$E$9)/2-3*($E$8-$E$9)/2*Calculations!E6)</f>
        <v>0</v>
      </c>
      <c r="F17" s="68">
        <f>1/3438*(($E$8*(1-$E$10))/((1-$E$10*Calculations!G6)^(3/2)))</f>
        <v>0</v>
      </c>
      <c r="G17" s="69"/>
      <c r="H17" s="61">
        <f>1/3438*(($H$8+$H$9)/2-3*($H$8-$H$9)/2*Calculations!E6)</f>
        <v>0</v>
      </c>
      <c r="I17" s="62">
        <f>1/3438*(($H$8*(1-$H$10))/((1-$H$10*Calculations!G6)^(3/2)))</f>
        <v>0</v>
      </c>
      <c r="J17" s="69"/>
    </row>
    <row r="18" spans="1:10" x14ac:dyDescent="0.25">
      <c r="A18" s="44" t="s">
        <v>35</v>
      </c>
      <c r="B18" s="67">
        <f>1/3438*(($B$8+$B$9)/2-3*($B$8-$B$9)/2*Calculations!E7)</f>
        <v>1847.4528599476439</v>
      </c>
      <c r="C18" s="68">
        <f>1/3438*(($B$8*(1-$B$10))/((1-$B$10*Calculations!G7)^(3/2)))</f>
        <v>1847.4443416275549</v>
      </c>
      <c r="D18" s="69"/>
      <c r="E18" s="67">
        <f>1/3438*(($E$8+$E$9)/2-3*($E$8-$E$9)/2*Calculations!E7)</f>
        <v>0</v>
      </c>
      <c r="F18" s="68">
        <f>1/3438*(($E$8*(1-$E$10))/((1-$E$10*Calculations!G7)^(3/2)))</f>
        <v>0</v>
      </c>
      <c r="G18" s="69"/>
      <c r="H18" s="61">
        <f>1/3438*(($H$8+$H$9)/2-3*($H$8-$H$9)/2*Calculations!E7)</f>
        <v>0</v>
      </c>
      <c r="I18" s="62">
        <f>1/3438*(($H$8*(1-$H$10))/((1-$H$10*Calculations!G7)^(3/2)))</f>
        <v>0</v>
      </c>
      <c r="J18" s="69"/>
    </row>
    <row r="19" spans="1:10" x14ac:dyDescent="0.25">
      <c r="A19" s="44" t="s">
        <v>36</v>
      </c>
      <c r="B19" s="67">
        <f>1/3438*(($B$8+$B$9)/2-3*($B$8-$B$9)/2*Calculations!E8)</f>
        <v>1850.5107785163277</v>
      </c>
      <c r="C19" s="68">
        <f>1/3438*(($B$8*(1-$B$10))/((1-$B$10*Calculations!G8)^(3/2)))</f>
        <v>1850.493555260118</v>
      </c>
      <c r="D19" s="69"/>
      <c r="E19" s="67">
        <f>1/3438*(($E$8+$E$9)/2-3*($E$8-$E$9)/2*Calculations!E8)</f>
        <v>0</v>
      </c>
      <c r="F19" s="68">
        <f>1/3438*(($E$8*(1-$E$10))/((1-$E$10*Calculations!G8)^(3/2)))</f>
        <v>0</v>
      </c>
      <c r="G19" s="69"/>
      <c r="H19" s="61">
        <f>1/3438*(($H$8+$H$9)/2-3*($H$8-$H$9)/2*Calculations!E8)</f>
        <v>0</v>
      </c>
      <c r="I19" s="62">
        <f>1/3438*(($H$8*(1-$H$10))/((1-$H$10*Calculations!G8)^(3/2)))</f>
        <v>0</v>
      </c>
      <c r="J19" s="69"/>
    </row>
    <row r="20" spans="1:10" x14ac:dyDescent="0.25">
      <c r="A20" s="44" t="s">
        <v>37</v>
      </c>
      <c r="B20" s="67">
        <f>1/3438*(($B$8+$B$9)/2-3*($B$8-$B$9)/2*Calculations!E9)</f>
        <v>1852.1378630017452</v>
      </c>
      <c r="C20" s="68">
        <f>1/3438*(($B$8*(1-$B$10))/((1-$B$10*Calculations!G9)^(3/2)))</f>
        <v>1852.1194285931854</v>
      </c>
      <c r="D20" s="69"/>
      <c r="E20" s="67">
        <f>1/3438*(($E$8+$E$9)/2-3*($E$8-$E$9)/2*Calculations!E9)</f>
        <v>0</v>
      </c>
      <c r="F20" s="68">
        <f>1/3438*(($E$8*(1-$E$10))/((1-$E$10*Calculations!G9)^(3/2)))</f>
        <v>0</v>
      </c>
      <c r="G20" s="69"/>
      <c r="H20" s="61">
        <f>1/3438*(($H$8+$H$9)/2-3*($H$8-$H$9)/2*Calculations!E9)</f>
        <v>0</v>
      </c>
      <c r="I20" s="62">
        <f>1/3438*(($H$8*(1-$H$10))/((1-$H$10*Calculations!G9)^(3/2)))</f>
        <v>0</v>
      </c>
      <c r="J20" s="69"/>
    </row>
    <row r="21" spans="1:10" x14ac:dyDescent="0.25">
      <c r="A21" s="44" t="s">
        <v>38</v>
      </c>
      <c r="B21" s="67">
        <f>1/3438*(($B$8+$B$9)/2-3*($B$8-$B$9)/2*Calculations!E10)</f>
        <v>1853.7649474871625</v>
      </c>
      <c r="C21" s="68">
        <f>1/3438*(($B$8*(1-$B$10))/((1-$B$10*Calculations!G10)^(3/2)))</f>
        <v>1853.7476841856153</v>
      </c>
      <c r="D21" s="69"/>
      <c r="E21" s="67">
        <f>1/3438*(($E$8+$E$9)/2-3*($E$8-$E$9)/2*Calculations!E10)</f>
        <v>0</v>
      </c>
      <c r="F21" s="68">
        <f>1/3438*(($E$8*(1-$E$10))/((1-$E$10*Calculations!G10)^(3/2)))</f>
        <v>0</v>
      </c>
      <c r="G21" s="69"/>
      <c r="H21" s="61">
        <f>1/3438*(($H$8+$H$9)/2-3*($H$8-$H$9)/2*Calculations!E10)</f>
        <v>0</v>
      </c>
      <c r="I21" s="62">
        <f>1/3438*(($H$8*(1-$H$10))/((1-$H$10*Calculations!G10)^(3/2)))</f>
        <v>0</v>
      </c>
      <c r="J21" s="69"/>
    </row>
    <row r="22" spans="1:10" x14ac:dyDescent="0.25">
      <c r="A22" s="44" t="s">
        <v>39</v>
      </c>
      <c r="B22" s="67">
        <f>1/3438*(($B$8+$B$9)/2-3*($B$8-$B$9)/2*Calculations!E11)</f>
        <v>1856.8228660558461</v>
      </c>
      <c r="C22" s="68">
        <f>1/3438*(($B$8*(1-$B$10))/((1-$B$10*Calculations!G11)^(3/2)))</f>
        <v>1856.8142666009969</v>
      </c>
      <c r="D22" s="69"/>
      <c r="E22" s="67">
        <f>1/3438*(($E$8+$E$9)/2-3*($E$8-$E$9)/2*Calculations!E11)</f>
        <v>0</v>
      </c>
      <c r="F22" s="68">
        <f>1/3438*(($E$8*(1-$E$10))/((1-$E$10*Calculations!G11)^(3/2)))</f>
        <v>0</v>
      </c>
      <c r="G22" s="69"/>
      <c r="H22" s="61">
        <f>1/3438*(($H$8+$H$9)/2-3*($H$8-$H$9)/2*Calculations!E11)</f>
        <v>0</v>
      </c>
      <c r="I22" s="62">
        <f>1/3438*(($H$8*(1-$H$10))/((1-$H$10*Calculations!G11)^(3/2)))</f>
        <v>0</v>
      </c>
      <c r="J22" s="69"/>
    </row>
    <row r="23" spans="1:10" x14ac:dyDescent="0.25">
      <c r="A23" s="44" t="s">
        <v>40</v>
      </c>
      <c r="B23" s="67">
        <f>1/3438*(($B$8+$B$9)/2-3*($B$8-$B$9)/2*Calculations!E12)</f>
        <v>1859.3157041129243</v>
      </c>
      <c r="C23" s="68">
        <f>1/3438*(($B$8*(1-$B$10))/((1-$B$10*Calculations!G12)^(3/2)))</f>
        <v>1859.3204285480363</v>
      </c>
      <c r="D23" s="69"/>
      <c r="E23" s="67">
        <f>1/3438*(($E$8+$E$9)/2-3*($E$8-$E$9)/2*Calculations!E12)</f>
        <v>0</v>
      </c>
      <c r="F23" s="68">
        <f>1/3438*(($E$8*(1-$E$10))/((1-$E$10*Calculations!G12)^(3/2)))</f>
        <v>0</v>
      </c>
      <c r="G23" s="69"/>
      <c r="H23" s="61">
        <f>1/3438*(($H$8+$H$9)/2-3*($H$8-$H$9)/2*Calculations!E12)</f>
        <v>0</v>
      </c>
      <c r="I23" s="62">
        <f>1/3438*(($H$8*(1-$H$10))/((1-$H$10*Calculations!G12)^(3/2)))</f>
        <v>0</v>
      </c>
      <c r="J23" s="69"/>
    </row>
    <row r="24" spans="1:10" x14ac:dyDescent="0.25">
      <c r="A24" s="44" t="s">
        <v>41</v>
      </c>
      <c r="B24" s="67">
        <f>1/3438*(($B$8+$B$9)/2-3*($B$8-$B$9)/2*Calculations!E13)</f>
        <v>1860.9427885983416</v>
      </c>
      <c r="C24" s="68">
        <f>1/3438*(($B$8*(1-$B$10))/((1-$B$10*Calculations!G13)^(3/2)))</f>
        <v>1860.9592519553671</v>
      </c>
      <c r="D24" s="69"/>
      <c r="E24" s="67">
        <f>1/3438*(($E$8+$E$9)/2-3*($E$8-$E$9)/2*Calculations!E13)</f>
        <v>0</v>
      </c>
      <c r="F24" s="68">
        <f>1/3438*(($E$8*(1-$E$10))/((1-$E$10*Calculations!G13)^(3/2)))</f>
        <v>0</v>
      </c>
      <c r="G24" s="69"/>
      <c r="H24" s="61">
        <f>1/3438*(($H$8+$H$9)/2-3*($H$8-$H$9)/2*Calculations!E13)</f>
        <v>0</v>
      </c>
      <c r="I24" s="62">
        <f>1/3438*(($H$8*(1-$H$10))/((1-$H$10*Calculations!G13)^(3/2)))</f>
        <v>0</v>
      </c>
      <c r="J24" s="69"/>
    </row>
    <row r="25" spans="1:10" ht="15.75" thickBot="1" x14ac:dyDescent="0.3">
      <c r="A25" s="57" t="s">
        <v>42</v>
      </c>
      <c r="B25" s="70">
        <f>1/3438*(($B$8+$B$9)/2-3*($B$8-$B$9)/2*Calculations!E14)</f>
        <v>1861.5078691099475</v>
      </c>
      <c r="C25" s="71">
        <f>1/3438*(($B$8*(1-$B$10))/((1-$B$10*Calculations!G14)^(3/2)))</f>
        <v>1861.5289726690394</v>
      </c>
      <c r="D25" s="72"/>
      <c r="E25" s="70">
        <f>1/3438*(($E$8+$E$9)/2-3*($E$8-$E$9)/2*Calculations!E14)</f>
        <v>0</v>
      </c>
      <c r="F25" s="71">
        <f>1/3438*(($E$8*(1-$E$10))/((1-$E$10*Calculations!G14)^(3/2)))</f>
        <v>0</v>
      </c>
      <c r="G25" s="72"/>
      <c r="H25" s="73">
        <f>1/3438*(($H$8+$H$9)/2-3*($H$8-$H$9)/2*Calculations!E14)</f>
        <v>0</v>
      </c>
      <c r="I25" s="74">
        <f>1/3438*(($H$8*(1-$H$10))/((1-$H$10*Calculations!G14)^(3/2)))</f>
        <v>0</v>
      </c>
      <c r="J25" s="72"/>
    </row>
    <row r="26" spans="1:10" x14ac:dyDescent="0.25">
      <c r="A26" s="75" t="s">
        <v>81</v>
      </c>
    </row>
  </sheetData>
  <sheetProtection algorithmName="SHA-512" hashValue="x3Hz1Ay2F7Ty3AwjY4VGIBw3UspuMlYT9EuamkqrSxvG5pj/Erp8q34h9+OwQyev1fH3MLpa5mNVfQRlm9oszQ==" saltValue="2lT6GIzt3oZ8iI19uNQhQQ==" spinCount="100000" sheet="1" objects="1" scenarios="1"/>
  <protectedRanges>
    <protectedRange sqref="B7:D7 B8:B10 E7:G7 E8:E10 H7:J7 H8:H10" name="Zonă1"/>
  </protectedRanges>
  <mergeCells count="7">
    <mergeCell ref="A5:J5"/>
    <mergeCell ref="B7:D7"/>
    <mergeCell ref="B11:C11"/>
    <mergeCell ref="E7:G7"/>
    <mergeCell ref="E11:F11"/>
    <mergeCell ref="H7:J7"/>
    <mergeCell ref="H11:I11"/>
  </mergeCells>
  <pageMargins left="0.25" right="0.25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4"/>
  <sheetViews>
    <sheetView workbookViewId="0"/>
  </sheetViews>
  <sheetFormatPr defaultRowHeight="15" x14ac:dyDescent="0.25"/>
  <sheetData>
    <row r="2" spans="2:7" ht="15.75" thickBot="1" x14ac:dyDescent="0.3"/>
    <row r="3" spans="2:7" ht="15.75" thickBot="1" x14ac:dyDescent="0.3">
      <c r="B3" s="3" t="s">
        <v>29</v>
      </c>
      <c r="C3" s="11" t="s">
        <v>28</v>
      </c>
      <c r="D3" s="11" t="s">
        <v>49</v>
      </c>
      <c r="E3" s="11" t="s">
        <v>50</v>
      </c>
      <c r="F3" s="11" t="s">
        <v>51</v>
      </c>
      <c r="G3" s="12" t="s">
        <v>52</v>
      </c>
    </row>
    <row r="4" spans="2:7" x14ac:dyDescent="0.25">
      <c r="B4" s="6">
        <v>0</v>
      </c>
      <c r="C4" s="4">
        <f>RADIANS(B4)</f>
        <v>0</v>
      </c>
      <c r="D4" s="2">
        <f>2*C4</f>
        <v>0</v>
      </c>
      <c r="E4" s="13">
        <f>COS(D4)</f>
        <v>1</v>
      </c>
      <c r="F4" s="2">
        <f>SIN(C4)</f>
        <v>0</v>
      </c>
      <c r="G4" s="16">
        <f>F4^2</f>
        <v>0</v>
      </c>
    </row>
    <row r="5" spans="2:7" x14ac:dyDescent="0.25">
      <c r="B5" s="7">
        <v>10</v>
      </c>
      <c r="C5" s="5">
        <f>RADIANS(B5)</f>
        <v>0.17453292519943295</v>
      </c>
      <c r="D5" s="1">
        <f>2*C5</f>
        <v>0.3490658503988659</v>
      </c>
      <c r="E5" s="14">
        <f>COS(D5)</f>
        <v>0.93969262078590843</v>
      </c>
      <c r="F5" s="1">
        <f>SIN(C5)</f>
        <v>0.17364817766693033</v>
      </c>
      <c r="G5" s="17">
        <f t="shared" ref="G5:G14" si="0">F5^2</f>
        <v>3.0153689607045803E-2</v>
      </c>
    </row>
    <row r="6" spans="2:7" x14ac:dyDescent="0.25">
      <c r="B6" s="7">
        <v>20</v>
      </c>
      <c r="C6" s="5">
        <f t="shared" ref="C6:C14" si="1">RADIANS(B6)</f>
        <v>0.3490658503988659</v>
      </c>
      <c r="D6" s="1">
        <f t="shared" ref="D6:D14" si="2">2*C6</f>
        <v>0.69813170079773179</v>
      </c>
      <c r="E6" s="14">
        <f t="shared" ref="E6:E14" si="3">COS(D6)</f>
        <v>0.76604444311897801</v>
      </c>
      <c r="F6" s="1">
        <f t="shared" ref="F6:F14" si="4">SIN(C6)</f>
        <v>0.34202014332566871</v>
      </c>
      <c r="G6" s="17">
        <f t="shared" si="0"/>
        <v>0.11697777844051097</v>
      </c>
    </row>
    <row r="7" spans="2:7" x14ac:dyDescent="0.25">
      <c r="B7" s="7">
        <v>30</v>
      </c>
      <c r="C7" s="5">
        <f t="shared" si="1"/>
        <v>0.52359877559829882</v>
      </c>
      <c r="D7" s="1">
        <f t="shared" si="2"/>
        <v>1.0471975511965976</v>
      </c>
      <c r="E7" s="14">
        <f t="shared" si="3"/>
        <v>0.50000000000000011</v>
      </c>
      <c r="F7" s="1">
        <f t="shared" si="4"/>
        <v>0.49999999999999994</v>
      </c>
      <c r="G7" s="17">
        <f t="shared" si="0"/>
        <v>0.24999999999999994</v>
      </c>
    </row>
    <row r="8" spans="2:7" x14ac:dyDescent="0.25">
      <c r="B8" s="7">
        <v>40</v>
      </c>
      <c r="C8" s="5">
        <f t="shared" si="1"/>
        <v>0.69813170079773179</v>
      </c>
      <c r="D8" s="1">
        <f t="shared" si="2"/>
        <v>1.3962634015954636</v>
      </c>
      <c r="E8" s="14">
        <f t="shared" si="3"/>
        <v>0.17364817766693041</v>
      </c>
      <c r="F8" s="1">
        <f t="shared" si="4"/>
        <v>0.64278760968653925</v>
      </c>
      <c r="G8" s="17">
        <f t="shared" si="0"/>
        <v>0.41317591116653474</v>
      </c>
    </row>
    <row r="9" spans="2:7" x14ac:dyDescent="0.25">
      <c r="B9" s="7">
        <v>45</v>
      </c>
      <c r="C9" s="5">
        <f t="shared" si="1"/>
        <v>0.78539816339744828</v>
      </c>
      <c r="D9" s="1">
        <f t="shared" si="2"/>
        <v>1.5707963267948966</v>
      </c>
      <c r="E9" s="14">
        <f t="shared" si="3"/>
        <v>6.1257422745431001E-17</v>
      </c>
      <c r="F9" s="1">
        <f t="shared" si="4"/>
        <v>0.70710678118654746</v>
      </c>
      <c r="G9" s="17">
        <f t="shared" si="0"/>
        <v>0.49999999999999989</v>
      </c>
    </row>
    <row r="10" spans="2:7" x14ac:dyDescent="0.25">
      <c r="B10" s="7">
        <v>50</v>
      </c>
      <c r="C10" s="5">
        <f t="shared" si="1"/>
        <v>0.87266462599716477</v>
      </c>
      <c r="D10" s="1">
        <f t="shared" si="2"/>
        <v>1.7453292519943295</v>
      </c>
      <c r="E10" s="14">
        <f t="shared" si="3"/>
        <v>-0.1736481776669303</v>
      </c>
      <c r="F10" s="1">
        <f t="shared" si="4"/>
        <v>0.76604444311897801</v>
      </c>
      <c r="G10" s="17">
        <f t="shared" si="0"/>
        <v>0.58682408883346515</v>
      </c>
    </row>
    <row r="11" spans="2:7" x14ac:dyDescent="0.25">
      <c r="B11" s="7">
        <v>60</v>
      </c>
      <c r="C11" s="5">
        <f t="shared" si="1"/>
        <v>1.0471975511965976</v>
      </c>
      <c r="D11" s="1">
        <f t="shared" si="2"/>
        <v>2.0943951023931953</v>
      </c>
      <c r="E11" s="14">
        <f t="shared" si="3"/>
        <v>-0.49999999999999978</v>
      </c>
      <c r="F11" s="1">
        <f t="shared" si="4"/>
        <v>0.8660254037844386</v>
      </c>
      <c r="G11" s="17">
        <f t="shared" si="0"/>
        <v>0.74999999999999989</v>
      </c>
    </row>
    <row r="12" spans="2:7" x14ac:dyDescent="0.25">
      <c r="B12" s="7">
        <v>70</v>
      </c>
      <c r="C12" s="5">
        <f t="shared" si="1"/>
        <v>1.2217304763960306</v>
      </c>
      <c r="D12" s="1">
        <f t="shared" si="2"/>
        <v>2.4434609527920612</v>
      </c>
      <c r="E12" s="14">
        <f t="shared" si="3"/>
        <v>-0.7660444431189779</v>
      </c>
      <c r="F12" s="1">
        <f t="shared" si="4"/>
        <v>0.93969262078590832</v>
      </c>
      <c r="G12" s="17">
        <f t="shared" si="0"/>
        <v>0.88302222155948884</v>
      </c>
    </row>
    <row r="13" spans="2:7" x14ac:dyDescent="0.25">
      <c r="B13" s="7">
        <v>80</v>
      </c>
      <c r="C13" s="5">
        <f t="shared" si="1"/>
        <v>1.3962634015954636</v>
      </c>
      <c r="D13" s="1">
        <f t="shared" si="2"/>
        <v>2.7925268031909272</v>
      </c>
      <c r="E13" s="14">
        <f t="shared" si="3"/>
        <v>-0.93969262078590832</v>
      </c>
      <c r="F13" s="1">
        <f t="shared" si="4"/>
        <v>0.98480775301220802</v>
      </c>
      <c r="G13" s="17">
        <f t="shared" si="0"/>
        <v>0.9698463103929541</v>
      </c>
    </row>
    <row r="14" spans="2:7" ht="15.75" thickBot="1" x14ac:dyDescent="0.3">
      <c r="B14" s="8">
        <v>90</v>
      </c>
      <c r="C14" s="9">
        <f t="shared" si="1"/>
        <v>1.5707963267948966</v>
      </c>
      <c r="D14" s="10">
        <f t="shared" si="2"/>
        <v>3.1415926535897931</v>
      </c>
      <c r="E14" s="15">
        <f t="shared" si="3"/>
        <v>-1</v>
      </c>
      <c r="F14" s="10">
        <f t="shared" si="4"/>
        <v>1</v>
      </c>
      <c r="G14" s="18">
        <f t="shared" si="0"/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Length of 1' Formulae</vt:lpstr>
      <vt:lpstr>Length of 1' of Arc</vt:lpstr>
      <vt:lpstr>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Stamate</dc:creator>
  <cp:lastModifiedBy>Sorin Stamate</cp:lastModifiedBy>
  <cp:lastPrinted>2016-07-14T12:51:14Z</cp:lastPrinted>
  <dcterms:created xsi:type="dcterms:W3CDTF">2015-05-12T15:37:55Z</dcterms:created>
  <dcterms:modified xsi:type="dcterms:W3CDTF">2016-07-14T17:30:53Z</dcterms:modified>
</cp:coreProperties>
</file>